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416" windowWidth="14760" windowHeight="7485" tabRatio="660" activeTab="0"/>
  </bookViews>
  <sheets>
    <sheet name="คำชี้แจง" sheetId="1" r:id="rId1"/>
    <sheet name="ผลplanfinมึค59" sheetId="2" r:id="rId2"/>
  </sheets>
  <externalReferences>
    <externalReference r:id="rId5"/>
  </externalReferences>
  <definedNames>
    <definedName name="_xlnm.Print_Titles" localSheetId="1">'ผลplanfinมึค59'!$A:$B</definedName>
    <definedName name="SAPBEXsysID" hidden="1">"BWP"</definedName>
    <definedName name="type_all">'[1]ตัวอย่าง รายละเอียดข้อมูล'!$A$2:$A$3</definedName>
    <definedName name="workload" localSheetId="1">#REF!</definedName>
    <definedName name="workload">#REF!</definedName>
    <definedName name="นาคราชซ้าย" localSheetId="1">#REF!</definedName>
    <definedName name="นาคราชซ้าย">#REF!</definedName>
    <definedName name="ประเภทงบประมาณ">'[1]ตัวอย่าง รายละเอียดข้อมูล'!$FH$2:$FH$4</definedName>
  </definedNames>
  <calcPr fullCalcOnLoad="1"/>
</workbook>
</file>

<file path=xl/sharedStrings.xml><?xml version="1.0" encoding="utf-8"?>
<sst xmlns="http://schemas.openxmlformats.org/spreadsheetml/2006/main" count="686" uniqueCount="115">
  <si>
    <t>รายได้ UC</t>
  </si>
  <si>
    <t>รายได้จาก  EMS</t>
  </si>
  <si>
    <t>รายได้ค่ารักษาเบิกต้นสังกัด</t>
  </si>
  <si>
    <t>รายได้ค่ารักษาเบิกจ่ายตรงกรมบัญชีกลาง</t>
  </si>
  <si>
    <t>รายได้ประกันสังคม</t>
  </si>
  <si>
    <t>รายได้แรงงานต่างด้าว</t>
  </si>
  <si>
    <t>รายได้ค่ารักษาและบริการอื่น ๆ</t>
  </si>
  <si>
    <t>รายได้งบประมาณส่วนบุคลากร</t>
  </si>
  <si>
    <t>รายได้อื่น</t>
  </si>
  <si>
    <t>รวมรายได้</t>
  </si>
  <si>
    <t>ต้นทุนยา</t>
  </si>
  <si>
    <t>ต้นทุนเวชภัณฑ์มิใช่ยาและวัสดุการแพทย์</t>
  </si>
  <si>
    <t>ต้นทุนวัสดุวิทยาศาสตร์การแพทย์</t>
  </si>
  <si>
    <t>เงินเดือนและค่าจ้างประจำ</t>
  </si>
  <si>
    <t>ค่าจ้างชั่วคราว</t>
  </si>
  <si>
    <t>ค่าตอบแทน</t>
  </si>
  <si>
    <t xml:space="preserve">ค่าใช้จ่ายบุคลากรอื่น </t>
  </si>
  <si>
    <t>ค่าใช้สอย</t>
  </si>
  <si>
    <t xml:space="preserve">ค่าสาธารณูปโภค </t>
  </si>
  <si>
    <t xml:space="preserve">วัสดุใช้ไป </t>
  </si>
  <si>
    <t>ค่าเสื่อมราคาและค่าตัดจำหน่าย</t>
  </si>
  <si>
    <t>ค่าใช้จ่ายอื่น</t>
  </si>
  <si>
    <t>รวมค่าใช้จ่าย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</si>
  <si>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</si>
  <si>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</si>
  <si>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</si>
  <si>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</si>
  <si>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</si>
  <si>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</si>
  <si>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</si>
  <si>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</si>
  <si>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</si>
  <si>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</si>
  <si>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</si>
  <si>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</si>
  <si>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</si>
  <si>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</si>
  <si>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</si>
  <si>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</si>
  <si>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</si>
  <si>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</si>
  <si>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</si>
  <si>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</si>
  <si>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</si>
  <si>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PlanName</t>
  </si>
  <si>
    <t>P13</t>
  </si>
  <si>
    <t>ยา</t>
  </si>
  <si>
    <t>รวม</t>
  </si>
  <si>
    <t>รายได้งบลงทุน</t>
  </si>
  <si>
    <t>ร้อยละ</t>
  </si>
  <si>
    <t>สรุปแผนประมาณการ</t>
  </si>
  <si>
    <t>ทุนสำรองสุทธิ (Networking Capital) ณ 30 ก.ย. 58</t>
  </si>
  <si>
    <t>เงินบำรุงคงเหลือ ณ 30 ก.ย. 58</t>
  </si>
  <si>
    <t>หนี้สินและภาระผูกพัน ณ 30 ก.ย. 58</t>
  </si>
  <si>
    <t>พระนครศรีอยุธยา</t>
  </si>
  <si>
    <t>10660</t>
  </si>
  <si>
    <t>10688</t>
  </si>
  <si>
    <t>10768</t>
  </si>
  <si>
    <t>10769</t>
  </si>
  <si>
    <t>10770</t>
  </si>
  <si>
    <t>10771</t>
  </si>
  <si>
    <t>10772</t>
  </si>
  <si>
    <t>10773</t>
  </si>
  <si>
    <t>10774</t>
  </si>
  <si>
    <t>10775</t>
  </si>
  <si>
    <t>10777</t>
  </si>
  <si>
    <t>10778</t>
  </si>
  <si>
    <t>10779</t>
  </si>
  <si>
    <t>10780</t>
  </si>
  <si>
    <t>10781</t>
  </si>
  <si>
    <t>พระนครศรีอยุธยา,รพศ.</t>
  </si>
  <si>
    <t>เสนา,รพท.</t>
  </si>
  <si>
    <t>ท่าเรือ,รพช.</t>
  </si>
  <si>
    <t>สมเด็จพระสังฆราช(นครหลวง),รพช.</t>
  </si>
  <si>
    <t>บางไทร,รพช.</t>
  </si>
  <si>
    <t>บางบาล,รพช.</t>
  </si>
  <si>
    <t>บางปะอิน,รพช.</t>
  </si>
  <si>
    <t>บางปะหัน,รพช.</t>
  </si>
  <si>
    <t>ผักไห่,รพช.</t>
  </si>
  <si>
    <t>ภาชี,รพช.</t>
  </si>
  <si>
    <t>ลาดบ้วหลวง,รพช.</t>
  </si>
  <si>
    <t>วังน้อย,รพช.</t>
  </si>
  <si>
    <t>บางซ้าย,รพช.</t>
  </si>
  <si>
    <t>อุทัย,รพช.</t>
  </si>
  <si>
    <t>มหาราช,รพช.</t>
  </si>
  <si>
    <t>บ้านแพรก,รพช.</t>
  </si>
  <si>
    <t>GroupID</t>
  </si>
  <si>
    <t>ผลต่าง</t>
  </si>
  <si>
    <t>รายได้สูง (ต่ำ) กว่าค่าใช้จ่าย</t>
  </si>
  <si>
    <t>ค่าใช้จ่ายผันแปร</t>
  </si>
  <si>
    <t>ผลงาน</t>
  </si>
  <si>
    <t>ทุนสำรองสุทธิ (Networking Capital)</t>
  </si>
  <si>
    <t>เงินบำรุงคงเหลือ(หักภาระผูกพัน)</t>
  </si>
  <si>
    <t>ประมาณการกระทรวง 2559 (กปภ.)</t>
  </si>
  <si>
    <t>ประมาณ2559 (หน่วยบริการ)</t>
  </si>
  <si>
    <t>Fixedcost</t>
  </si>
  <si>
    <t xml:space="preserve">ค่าเสื่อม 59 </t>
  </si>
  <si>
    <t>แผนสนับสนุน รพสต.</t>
  </si>
  <si>
    <t>OK</t>
  </si>
  <si>
    <t>Not OK</t>
  </si>
  <si>
    <t>ทุนสำรองสุทธิ (NWC)30 ก.ย.58</t>
  </si>
  <si>
    <t>เงินบำรุงคงเหลือ 30 ก.ย.58</t>
  </si>
  <si>
    <t>หนี้สินและภาระผูกพัน 30 ก.ย.58</t>
  </si>
  <si>
    <t>ผลงานเกินดุล/สมดุล/ขาดดุล</t>
  </si>
  <si>
    <t>แผน 6 เดอืน</t>
  </si>
  <si>
    <t>ผลงาน 6 เดือน</t>
  </si>
  <si>
    <t>ผลการดำเนินงานประมาณการรายได้</t>
  </si>
  <si>
    <t>ควบคุมค่าใช้จ่าย รอบ 6 เดือน ปี2559</t>
  </si>
  <si>
    <t>ตุลาคม 58 - มีนาคม 59</t>
  </si>
  <si>
    <t xml:space="preserve">ตัวเลข Planfin 59 เป็นรอบ 6 เดือน  (ตุลาคม 58 - มีนาคม 59) </t>
  </si>
  <si>
    <t>รอบ 6 เดือนแผนกับผลงานต้องไม่ต่างกันเกิน ร้อยละ 20</t>
  </si>
  <si>
    <t>เช่น รพศ.พระนครศรีอยธยา  มีรายได้ UC แผน 6 เดือน และผลงาน 6 เดือน ดังตารางข้างล่างนี้ ผลต่าง และ ช่องร้อยละ เกินหรือขาดเกินร้อยละ 20 ต้องปรับแผน</t>
  </si>
  <si>
    <t>ใน Planfin รอบ 6 เดือนครับ...</t>
  </si>
  <si>
    <t>ส่วนการแปลผล ว่า OK หรือ not OK หมายถึง ในส่วนของรายได้ถ้าผลงานเกินแผน  จะ OK  ส่วนค่าใช้จ่าย ถ้าผลงานเกินแผน จะ Not OK ต้องนำเข้าที่ประชุม CFO หน่วยบริการ</t>
  </si>
  <si>
    <t>ในการวางแผนดำเนินการควบคุมอย่างไรในเดือนที่เหลือ จำนวน  6 เดือนหลัง เพื่อควบคุมให้ได้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</si>
</sst>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[Red]\-#,##0.00\ "/>
    <numFmt numFmtId="188" formatCode="_-* #,##0_-;\-* #,##0_-;_-* &quot;-&quot;??_-;_-@_-"/>
    <numFmt numFmtId="189" formatCode="#,##0.0_ ;[Red]\-#,##0.0\ "/>
    <numFmt numFmtId="190" formatCode="0.000"/>
    <numFmt numFmtId="191" formatCode="#,##0.0000_ ;[Red]\-#,##0.0000\ "/>
    <numFmt numFmtId="192" formatCode="#,##0_ ;[Red]\-#,##0\ "/>
    <numFmt numFmtId="193" formatCode="_(* #,##0.00_);_(* \(#,##0.00\);_(* &quot;-&quot;??_);_(@_)"/>
    <numFmt numFmtId="194" formatCode="[$-D00041E]0.#"/>
    <numFmt numFmtId="195" formatCode="0.0"/>
    <numFmt numFmtId="196" formatCode="#,##0.0000"/>
    <numFmt numFmtId="197" formatCode="dd\-mmm\-yy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0.0000"/>
  </numFmts>
  <fonts count="72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color indexed="8"/>
      <name val="Times New Roman"/>
      <family val="1"/>
    </font>
    <font>
      <b/>
      <sz val="11"/>
      <color indexed="63"/>
      <name val="Tahoma"/>
      <family val="2"/>
    </font>
    <font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ahoma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94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194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194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194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94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194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94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194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94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194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94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94" fontId="4" fillId="23" borderId="0" applyNumberFormat="0" applyBorder="0" applyAlignment="0" applyProtection="0"/>
    <xf numFmtId="0" fontId="4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194" fontId="6" fillId="25" borderId="0" applyNumberFormat="0" applyBorder="0" applyAlignment="0" applyProtection="0"/>
    <xf numFmtId="0" fontId="49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194" fontId="6" fillId="17" borderId="0" applyNumberFormat="0" applyBorder="0" applyAlignment="0" applyProtection="0"/>
    <xf numFmtId="0" fontId="49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194" fontId="6" fillId="19" borderId="0" applyNumberFormat="0" applyBorder="0" applyAlignment="0" applyProtection="0"/>
    <xf numFmtId="0" fontId="4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194" fontId="6" fillId="29" borderId="0" applyNumberFormat="0" applyBorder="0" applyAlignment="0" applyProtection="0"/>
    <xf numFmtId="0" fontId="49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194" fontId="6" fillId="31" borderId="0" applyNumberFormat="0" applyBorder="0" applyAlignment="0" applyProtection="0"/>
    <xf numFmtId="0" fontId="4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194" fontId="6" fillId="33" borderId="0" applyNumberFormat="0" applyBorder="0" applyAlignment="0" applyProtection="0"/>
    <xf numFmtId="0" fontId="49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194" fontId="6" fillId="35" borderId="0" applyNumberFormat="0" applyBorder="0" applyAlignment="0" applyProtection="0"/>
    <xf numFmtId="0" fontId="4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194" fontId="6" fillId="37" borderId="0" applyNumberFormat="0" applyBorder="0" applyAlignment="0" applyProtection="0"/>
    <xf numFmtId="0" fontId="49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194" fontId="6" fillId="39" borderId="0" applyNumberFormat="0" applyBorder="0" applyAlignment="0" applyProtection="0"/>
    <xf numFmtId="0" fontId="49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194" fontId="6" fillId="29" borderId="0" applyNumberFormat="0" applyBorder="0" applyAlignment="0" applyProtection="0"/>
    <xf numFmtId="0" fontId="49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194" fontId="6" fillId="31" borderId="0" applyNumberFormat="0" applyBorder="0" applyAlignment="0" applyProtection="0"/>
    <xf numFmtId="0" fontId="49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194" fontId="6" fillId="43" borderId="0" applyNumberFormat="0" applyBorder="0" applyAlignment="0" applyProtection="0"/>
    <xf numFmtId="0" fontId="50" fillId="4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194" fontId="7" fillId="5" borderId="0" applyNumberFormat="0" applyBorder="0" applyAlignment="0" applyProtection="0"/>
    <xf numFmtId="0" fontId="51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194" fontId="8" fillId="46" borderId="2" applyNumberFormat="0" applyAlignment="0" applyProtection="0"/>
    <xf numFmtId="0" fontId="52" fillId="47" borderId="3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194" fontId="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53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53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5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4" fontId="14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194" fontId="15" fillId="7" borderId="0" applyNumberFormat="0" applyBorder="0" applyAlignment="0" applyProtection="0"/>
    <xf numFmtId="0" fontId="56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194" fontId="16" fillId="0" borderId="6" applyNumberFormat="0" applyFill="0" applyAlignment="0" applyProtection="0"/>
    <xf numFmtId="0" fontId="57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194" fontId="17" fillId="0" borderId="8" applyNumberFormat="0" applyFill="0" applyAlignment="0" applyProtection="0"/>
    <xf numFmtId="0" fontId="58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194" fontId="1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4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50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194" fontId="19" fillId="13" borderId="2" applyNumberFormat="0" applyAlignment="0" applyProtection="0"/>
    <xf numFmtId="0" fontId="60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194" fontId="20" fillId="0" borderId="12" applyNumberFormat="0" applyFill="0" applyAlignment="0" applyProtection="0"/>
    <xf numFmtId="0" fontId="6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194" fontId="21" fillId="5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63" fillId="0" borderId="0">
      <alignment/>
      <protection/>
    </xf>
    <xf numFmtId="194" fontId="5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10" fillId="0" borderId="0">
      <alignment/>
      <protection/>
    </xf>
    <xf numFmtId="0" fontId="4" fillId="0" borderId="0" applyFill="0" applyProtection="0">
      <alignment/>
    </xf>
    <xf numFmtId="0" fontId="11" fillId="0" borderId="0">
      <alignment/>
      <protection/>
    </xf>
    <xf numFmtId="194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53" borderId="13" applyNumberFormat="0" applyFont="0" applyAlignment="0" applyProtection="0"/>
    <xf numFmtId="0" fontId="10" fillId="54" borderId="14" applyNumberFormat="0" applyFont="0" applyAlignment="0" applyProtection="0"/>
    <xf numFmtId="0" fontId="10" fillId="54" borderId="14" applyNumberFormat="0" applyFont="0" applyAlignment="0" applyProtection="0"/>
    <xf numFmtId="194" fontId="4" fillId="54" borderId="14" applyNumberFormat="0" applyFont="0" applyAlignment="0" applyProtection="0"/>
    <xf numFmtId="0" fontId="64" fillId="45" borderId="15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194" fontId="22" fillId="46" borderId="16" applyNumberFormat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94" fontId="23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194" fontId="24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4" fontId="2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8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6" fillId="0" borderId="0">
      <alignment/>
      <protection/>
    </xf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187" fontId="5" fillId="0" borderId="0" xfId="123" applyNumberFormat="1" applyFont="1" applyFill="1" applyAlignment="1">
      <alignment/>
    </xf>
    <xf numFmtId="0" fontId="69" fillId="0" borderId="0" xfId="0" applyFont="1" applyFill="1" applyAlignment="1">
      <alignment/>
    </xf>
    <xf numFmtId="187" fontId="69" fillId="0" borderId="0" xfId="123" applyNumberFormat="1" applyFont="1" applyFill="1" applyAlignment="1">
      <alignment/>
    </xf>
    <xf numFmtId="0" fontId="69" fillId="0" borderId="19" xfId="0" applyFont="1" applyFill="1" applyBorder="1" applyAlignment="1">
      <alignment/>
    </xf>
    <xf numFmtId="0" fontId="70" fillId="0" borderId="19" xfId="0" applyFont="1" applyFill="1" applyBorder="1" applyAlignment="1">
      <alignment/>
    </xf>
    <xf numFmtId="187" fontId="69" fillId="0" borderId="19" xfId="123" applyNumberFormat="1" applyFont="1" applyFill="1" applyBorder="1" applyAlignment="1">
      <alignment/>
    </xf>
    <xf numFmtId="43" fontId="5" fillId="0" borderId="19" xfId="123" applyFont="1" applyFill="1" applyBorder="1" applyAlignment="1">
      <alignment horizontal="right" wrapText="1"/>
    </xf>
    <xf numFmtId="187" fontId="70" fillId="0" borderId="19" xfId="123" applyNumberFormat="1" applyFont="1" applyFill="1" applyBorder="1" applyAlignment="1">
      <alignment/>
    </xf>
    <xf numFmtId="43" fontId="70" fillId="0" borderId="19" xfId="123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71" fillId="0" borderId="19" xfId="0" applyFont="1" applyFill="1" applyBorder="1" applyAlignment="1">
      <alignment/>
    </xf>
    <xf numFmtId="187" fontId="5" fillId="0" borderId="19" xfId="123" applyNumberFormat="1" applyFont="1" applyFill="1" applyBorder="1" applyAlignment="1">
      <alignment/>
    </xf>
    <xf numFmtId="43" fontId="5" fillId="0" borderId="19" xfId="123" applyFont="1" applyFill="1" applyBorder="1" applyAlignment="1">
      <alignment/>
    </xf>
    <xf numFmtId="187" fontId="5" fillId="0" borderId="0" xfId="0" applyNumberFormat="1" applyFont="1" applyFill="1" applyAlignment="1">
      <alignment/>
    </xf>
    <xf numFmtId="43" fontId="4" fillId="0" borderId="19" xfId="123" applyFont="1" applyFill="1" applyBorder="1" applyAlignment="1">
      <alignment horizontal="right" wrapText="1"/>
    </xf>
    <xf numFmtId="4" fontId="5" fillId="0" borderId="19" xfId="0" applyNumberFormat="1" applyFont="1" applyFill="1" applyBorder="1" applyAlignment="1">
      <alignment/>
    </xf>
    <xf numFmtId="187" fontId="5" fillId="0" borderId="19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87" fontId="69" fillId="0" borderId="0" xfId="0" applyNumberFormat="1" applyFont="1" applyFill="1" applyAlignment="1">
      <alignment/>
    </xf>
    <xf numFmtId="189" fontId="69" fillId="0" borderId="19" xfId="123" applyNumberFormat="1" applyFont="1" applyFill="1" applyBorder="1" applyAlignment="1">
      <alignment/>
    </xf>
    <xf numFmtId="187" fontId="5" fillId="0" borderId="0" xfId="123" applyNumberFormat="1" applyFont="1" applyFill="1" applyBorder="1" applyAlignment="1">
      <alignment/>
    </xf>
    <xf numFmtId="0" fontId="69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43" fontId="0" fillId="0" borderId="19" xfId="123" applyFont="1" applyFill="1" applyBorder="1" applyAlignment="1">
      <alignment/>
    </xf>
    <xf numFmtId="0" fontId="69" fillId="55" borderId="19" xfId="0" applyFont="1" applyFill="1" applyBorder="1" applyAlignment="1">
      <alignment/>
    </xf>
    <xf numFmtId="187" fontId="69" fillId="55" borderId="19" xfId="123" applyNumberFormat="1" applyFont="1" applyFill="1" applyBorder="1" applyAlignment="1">
      <alignment/>
    </xf>
    <xf numFmtId="0" fontId="5" fillId="55" borderId="0" xfId="0" applyFont="1" applyFill="1" applyAlignment="1">
      <alignment/>
    </xf>
    <xf numFmtId="0" fontId="71" fillId="55" borderId="19" xfId="0" applyFont="1" applyFill="1" applyBorder="1" applyAlignment="1">
      <alignment/>
    </xf>
    <xf numFmtId="189" fontId="69" fillId="55" borderId="19" xfId="123" applyNumberFormat="1" applyFont="1" applyFill="1" applyBorder="1" applyAlignment="1">
      <alignment/>
    </xf>
    <xf numFmtId="0" fontId="5" fillId="55" borderId="19" xfId="0" applyFont="1" applyFill="1" applyBorder="1" applyAlignment="1">
      <alignment/>
    </xf>
    <xf numFmtId="0" fontId="69" fillId="56" borderId="19" xfId="0" applyFont="1" applyFill="1" applyBorder="1" applyAlignment="1">
      <alignment horizontal="center" vertical="center" wrapText="1"/>
    </xf>
    <xf numFmtId="187" fontId="69" fillId="56" borderId="19" xfId="123" applyNumberFormat="1" applyFont="1" applyFill="1" applyBorder="1" applyAlignment="1">
      <alignment horizontal="center" vertical="center" wrapText="1"/>
    </xf>
    <xf numFmtId="0" fontId="5" fillId="56" borderId="19" xfId="0" applyFont="1" applyFill="1" applyBorder="1" applyAlignment="1">
      <alignment/>
    </xf>
    <xf numFmtId="0" fontId="0" fillId="55" borderId="0" xfId="0" applyFill="1" applyAlignment="1">
      <alignment/>
    </xf>
  </cellXfs>
  <cellStyles count="373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omma 10" xfId="125"/>
    <cellStyle name="Comma 11" xfId="126"/>
    <cellStyle name="Comma 12" xfId="127"/>
    <cellStyle name="Comma 13" xfId="128"/>
    <cellStyle name="Comma 14" xfId="129"/>
    <cellStyle name="Comma 15" xfId="130"/>
    <cellStyle name="Comma 16" xfId="131"/>
    <cellStyle name="Comma 17" xfId="132"/>
    <cellStyle name="Comma 18" xfId="133"/>
    <cellStyle name="Comma 18 2" xfId="134"/>
    <cellStyle name="Comma 19" xfId="135"/>
    <cellStyle name="Comma 2" xfId="136"/>
    <cellStyle name="Comma 2 10" xfId="137"/>
    <cellStyle name="Comma 2 11" xfId="138"/>
    <cellStyle name="Comma 2 12" xfId="139"/>
    <cellStyle name="Comma 2 13" xfId="140"/>
    <cellStyle name="Comma 2 14" xfId="141"/>
    <cellStyle name="Comma 2 15" xfId="142"/>
    <cellStyle name="Comma 2 16" xfId="143"/>
    <cellStyle name="Comma 2 2" xfId="144"/>
    <cellStyle name="Comma 2 3" xfId="145"/>
    <cellStyle name="Comma 2 3 2" xfId="146"/>
    <cellStyle name="Comma 2 4" xfId="147"/>
    <cellStyle name="Comma 2 5" xfId="148"/>
    <cellStyle name="Comma 2 6" xfId="149"/>
    <cellStyle name="Comma 2 7" xfId="150"/>
    <cellStyle name="Comma 2 8" xfId="151"/>
    <cellStyle name="Comma 2 9" xfId="152"/>
    <cellStyle name="Comma 20" xfId="153"/>
    <cellStyle name="Comma 21" xfId="154"/>
    <cellStyle name="Comma 21 2" xfId="155"/>
    <cellStyle name="Comma 22" xfId="156"/>
    <cellStyle name="Comma 23" xfId="157"/>
    <cellStyle name="Comma 24" xfId="158"/>
    <cellStyle name="Comma 25" xfId="159"/>
    <cellStyle name="Comma 26" xfId="160"/>
    <cellStyle name="Comma 27" xfId="161"/>
    <cellStyle name="Comma 28" xfId="162"/>
    <cellStyle name="Comma 29" xfId="163"/>
    <cellStyle name="Comma 3" xfId="164"/>
    <cellStyle name="Comma 3 2" xfId="165"/>
    <cellStyle name="Comma 30" xfId="166"/>
    <cellStyle name="Comma 31" xfId="167"/>
    <cellStyle name="Comma 32" xfId="168"/>
    <cellStyle name="Comma 33" xfId="169"/>
    <cellStyle name="Comma 34" xfId="170"/>
    <cellStyle name="Comma 35" xfId="171"/>
    <cellStyle name="Comma 36" xfId="172"/>
    <cellStyle name="Comma 37" xfId="173"/>
    <cellStyle name="Comma 38" xfId="174"/>
    <cellStyle name="Comma 39" xfId="175"/>
    <cellStyle name="Comma 4" xfId="176"/>
    <cellStyle name="Comma 4 2" xfId="177"/>
    <cellStyle name="Comma 4 2 2" xfId="178"/>
    <cellStyle name="Comma 4 3" xfId="179"/>
    <cellStyle name="Comma 40" xfId="180"/>
    <cellStyle name="Comma 5" xfId="181"/>
    <cellStyle name="Comma 6" xfId="182"/>
    <cellStyle name="Comma 6 2" xfId="183"/>
    <cellStyle name="Comma 7" xfId="184"/>
    <cellStyle name="Comma 8" xfId="185"/>
    <cellStyle name="Comma 8 2" xfId="186"/>
    <cellStyle name="Comma 9" xfId="187"/>
    <cellStyle name="Comma 9 2" xfId="188"/>
    <cellStyle name="Currency" xfId="189"/>
    <cellStyle name="Currency [0]" xfId="190"/>
    <cellStyle name="Explanatory Text" xfId="191"/>
    <cellStyle name="Explanatory Text 2" xfId="192"/>
    <cellStyle name="Explanatory Text 3" xfId="193"/>
    <cellStyle name="Explanatory Text 4" xfId="194"/>
    <cellStyle name="Good" xfId="195"/>
    <cellStyle name="Good 2" xfId="196"/>
    <cellStyle name="Good 3" xfId="197"/>
    <cellStyle name="Good 4" xfId="198"/>
    <cellStyle name="Heading 1" xfId="199"/>
    <cellStyle name="Heading 1 2" xfId="200"/>
    <cellStyle name="Heading 1 3" xfId="201"/>
    <cellStyle name="Heading 1 4" xfId="202"/>
    <cellStyle name="Heading 2" xfId="203"/>
    <cellStyle name="Heading 2 2" xfId="204"/>
    <cellStyle name="Heading 2 3" xfId="205"/>
    <cellStyle name="Heading 2 4" xfId="206"/>
    <cellStyle name="Heading 3" xfId="207"/>
    <cellStyle name="Heading 3 2" xfId="208"/>
    <cellStyle name="Heading 3 3" xfId="209"/>
    <cellStyle name="Heading 3 4" xfId="210"/>
    <cellStyle name="Heading 4" xfId="211"/>
    <cellStyle name="Heading 4 2" xfId="212"/>
    <cellStyle name="Heading 4 3" xfId="213"/>
    <cellStyle name="Heading 4 4" xfId="214"/>
    <cellStyle name="Hyperlink 2" xfId="215"/>
    <cellStyle name="Input" xfId="216"/>
    <cellStyle name="Input 2" xfId="217"/>
    <cellStyle name="Input 3" xfId="218"/>
    <cellStyle name="Input 4" xfId="219"/>
    <cellStyle name="Linked Cell" xfId="220"/>
    <cellStyle name="Linked Cell 2" xfId="221"/>
    <cellStyle name="Linked Cell 3" xfId="222"/>
    <cellStyle name="Linked Cell 4" xfId="223"/>
    <cellStyle name="Neutral" xfId="224"/>
    <cellStyle name="Neutral 2" xfId="225"/>
    <cellStyle name="Neutral 3" xfId="226"/>
    <cellStyle name="Neutral 4" xfId="227"/>
    <cellStyle name="Normal 10" xfId="228"/>
    <cellStyle name="Normal 11" xfId="229"/>
    <cellStyle name="Normal 11 2" xfId="230"/>
    <cellStyle name="Normal 12" xfId="231"/>
    <cellStyle name="Normal 12 2" xfId="232"/>
    <cellStyle name="Normal 12 3" xfId="233"/>
    <cellStyle name="Normal 12 4" xfId="234"/>
    <cellStyle name="Normal 13" xfId="235"/>
    <cellStyle name="Normal 14" xfId="236"/>
    <cellStyle name="Normal 15" xfId="237"/>
    <cellStyle name="Normal 16" xfId="238"/>
    <cellStyle name="Normal 17" xfId="239"/>
    <cellStyle name="Normal 17 2" xfId="240"/>
    <cellStyle name="Normal 18" xfId="241"/>
    <cellStyle name="Normal 19" xfId="242"/>
    <cellStyle name="Normal 2" xfId="243"/>
    <cellStyle name="Normal 2 10" xfId="244"/>
    <cellStyle name="Normal 2 11" xfId="245"/>
    <cellStyle name="Normal 2 12" xfId="246"/>
    <cellStyle name="Normal 2 13" xfId="247"/>
    <cellStyle name="Normal 2 14" xfId="248"/>
    <cellStyle name="Normal 2 15" xfId="249"/>
    <cellStyle name="Normal 2 16" xfId="250"/>
    <cellStyle name="Normal 2 2" xfId="251"/>
    <cellStyle name="Normal 2 2 2" xfId="252"/>
    <cellStyle name="Normal 2 2 3" xfId="253"/>
    <cellStyle name="Normal 2 2 4" xfId="254"/>
    <cellStyle name="Normal 2 2 5" xfId="255"/>
    <cellStyle name="Normal 2 2 6" xfId="256"/>
    <cellStyle name="Normal 2 2 7" xfId="257"/>
    <cellStyle name="Normal 2 2 8" xfId="258"/>
    <cellStyle name="Normal 2 2 9" xfId="259"/>
    <cellStyle name="Normal 2 3" xfId="260"/>
    <cellStyle name="Normal 2 4" xfId="261"/>
    <cellStyle name="Normal 2 4 2" xfId="262"/>
    <cellStyle name="Normal 2 4 2 2" xfId="263"/>
    <cellStyle name="Normal 2 4 3" xfId="264"/>
    <cellStyle name="Normal 2 4 4" xfId="265"/>
    <cellStyle name="Normal 2 5" xfId="266"/>
    <cellStyle name="Normal 2 6" xfId="267"/>
    <cellStyle name="Normal 2 7" xfId="268"/>
    <cellStyle name="Normal 2 8" xfId="269"/>
    <cellStyle name="Normal 2 9" xfId="270"/>
    <cellStyle name="Normal 20" xfId="271"/>
    <cellStyle name="Normal 21" xfId="272"/>
    <cellStyle name="Normal 22" xfId="273"/>
    <cellStyle name="Normal 23" xfId="274"/>
    <cellStyle name="Normal 24" xfId="275"/>
    <cellStyle name="Normal 25" xfId="276"/>
    <cellStyle name="Normal 26" xfId="277"/>
    <cellStyle name="Normal 27" xfId="278"/>
    <cellStyle name="Normal 28" xfId="279"/>
    <cellStyle name="Normal 29" xfId="280"/>
    <cellStyle name="Normal 3" xfId="281"/>
    <cellStyle name="Normal 3 2" xfId="282"/>
    <cellStyle name="Normal 3 3" xfId="283"/>
    <cellStyle name="Normal 3 4" xfId="284"/>
    <cellStyle name="Normal 3 5" xfId="285"/>
    <cellStyle name="Normal 30" xfId="286"/>
    <cellStyle name="Normal 31" xfId="287"/>
    <cellStyle name="Normal 32" xfId="288"/>
    <cellStyle name="Normal 33" xfId="289"/>
    <cellStyle name="Normal 34" xfId="290"/>
    <cellStyle name="Normal 35" xfId="291"/>
    <cellStyle name="Normal 36" xfId="292"/>
    <cellStyle name="Normal 37" xfId="293"/>
    <cellStyle name="Normal 4" xfId="294"/>
    <cellStyle name="Normal 4 2" xfId="295"/>
    <cellStyle name="Normal 5" xfId="296"/>
    <cellStyle name="Normal 5 2" xfId="297"/>
    <cellStyle name="Normal 6" xfId="298"/>
    <cellStyle name="Normal 7" xfId="299"/>
    <cellStyle name="Normal 7 2" xfId="300"/>
    <cellStyle name="Normal 8" xfId="301"/>
    <cellStyle name="Normal 9" xfId="302"/>
    <cellStyle name="Note" xfId="303"/>
    <cellStyle name="Note 2" xfId="304"/>
    <cellStyle name="Note 3" xfId="305"/>
    <cellStyle name="Note 4" xfId="306"/>
    <cellStyle name="Output" xfId="307"/>
    <cellStyle name="Output 2" xfId="308"/>
    <cellStyle name="Output 3" xfId="309"/>
    <cellStyle name="Output 4" xfId="310"/>
    <cellStyle name="Percent" xfId="311"/>
    <cellStyle name="Percent 2" xfId="312"/>
    <cellStyle name="Percent 3" xfId="313"/>
    <cellStyle name="Percent 4" xfId="314"/>
    <cellStyle name="Percent 5" xfId="315"/>
    <cellStyle name="Percent 6" xfId="316"/>
    <cellStyle name="Percent 6 2" xfId="317"/>
    <cellStyle name="Percent 7" xfId="318"/>
    <cellStyle name="Percent 8" xfId="319"/>
    <cellStyle name="Percent 9" xfId="320"/>
    <cellStyle name="Title" xfId="321"/>
    <cellStyle name="Title 2" xfId="322"/>
    <cellStyle name="Title 3" xfId="323"/>
    <cellStyle name="Title 4" xfId="324"/>
    <cellStyle name="Total" xfId="325"/>
    <cellStyle name="Total 2" xfId="326"/>
    <cellStyle name="Total 3" xfId="327"/>
    <cellStyle name="Total 4" xfId="328"/>
    <cellStyle name="Warning Text" xfId="329"/>
    <cellStyle name="Warning Text 2" xfId="330"/>
    <cellStyle name="Warning Text 3" xfId="331"/>
    <cellStyle name="Warning Text 4" xfId="332"/>
    <cellStyle name="เครื่องหมายจุลภาค 10" xfId="333"/>
    <cellStyle name="เครื่องหมายจุลภาค 2" xfId="334"/>
    <cellStyle name="เครื่องหมายจุลภาค 2 2" xfId="335"/>
    <cellStyle name="เครื่องหมายจุลภาค 2 3" xfId="336"/>
    <cellStyle name="เครื่องหมายจุลภาค 2 4" xfId="337"/>
    <cellStyle name="เครื่องหมายจุลภาค 2 5" xfId="338"/>
    <cellStyle name="เครื่องหมายจุลภาค 2 6" xfId="339"/>
    <cellStyle name="เครื่องหมายจุลภาค 2 7" xfId="340"/>
    <cellStyle name="เครื่องหมายจุลภาค 2 8" xfId="341"/>
    <cellStyle name="เครื่องหมายจุลภาค 2 9" xfId="342"/>
    <cellStyle name="เครื่องหมายจุลภาค 3" xfId="343"/>
    <cellStyle name="เครื่องหมายจุลภาค 3 2" xfId="344"/>
    <cellStyle name="เครื่องหมายจุลภาค 3 3" xfId="345"/>
    <cellStyle name="เครื่องหมายจุลภาค 3 4" xfId="346"/>
    <cellStyle name="เครื่องหมายจุลภาค 3 5" xfId="347"/>
    <cellStyle name="เครื่องหมายจุลภาค 3 6" xfId="348"/>
    <cellStyle name="เครื่องหมายจุลภาค 3 7" xfId="349"/>
    <cellStyle name="เครื่องหมายจุลภาค 3 8" xfId="350"/>
    <cellStyle name="เครื่องหมายจุลภาค 3 9" xfId="351"/>
    <cellStyle name="เครื่องหมายจุลภาค 4" xfId="352"/>
    <cellStyle name="เครื่องหมายจุลภาค 5" xfId="353"/>
    <cellStyle name="เครื่องหมายจุลภาค 6" xfId="354"/>
    <cellStyle name="เครื่องหมายจุลภาค 7" xfId="355"/>
    <cellStyle name="ปกติ 10" xfId="356"/>
    <cellStyle name="ปกติ 11" xfId="357"/>
    <cellStyle name="ปกติ 2" xfId="358"/>
    <cellStyle name="ปกติ 2 2" xfId="359"/>
    <cellStyle name="ปกติ 2 2 2" xfId="360"/>
    <cellStyle name="ปกติ 2 3" xfId="361"/>
    <cellStyle name="ปกติ 2 4" xfId="362"/>
    <cellStyle name="ปกติ 2 5" xfId="363"/>
    <cellStyle name="ปกติ 2 6" xfId="364"/>
    <cellStyle name="ปกติ 2 7" xfId="365"/>
    <cellStyle name="ปกติ 2 8" xfId="366"/>
    <cellStyle name="ปกติ 2 9" xfId="367"/>
    <cellStyle name="ปกติ 3" xfId="368"/>
    <cellStyle name="ปกติ 3 10" xfId="369"/>
    <cellStyle name="ปกติ 3 11" xfId="370"/>
    <cellStyle name="ปกติ 3 12" xfId="371"/>
    <cellStyle name="ปกติ 3 2" xfId="372"/>
    <cellStyle name="ปกติ 3 3" xfId="373"/>
    <cellStyle name="ปกติ 3 4" xfId="374"/>
    <cellStyle name="ปกติ 3 5" xfId="375"/>
    <cellStyle name="ปกติ 3 6" xfId="376"/>
    <cellStyle name="ปกติ 3 7" xfId="377"/>
    <cellStyle name="ปกติ 3 8" xfId="378"/>
    <cellStyle name="ปกติ 3 9" xfId="379"/>
    <cellStyle name="ปกติ 4" xfId="380"/>
    <cellStyle name="ปกติ 5" xfId="381"/>
    <cellStyle name="ปกติ 6" xfId="382"/>
    <cellStyle name="ปกติ 7" xfId="383"/>
    <cellStyle name="ปกติ 8" xfId="384"/>
    <cellStyle name="ปกติ 9" xfId="385"/>
    <cellStyle name="ลักษณะ 1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PRAKIT08112015\4&#3585;&#3629;&#3591;&#3607;&#3640;&#3609;&#3591;&#3610;&#3588;&#3656;&#3634;&#3648;&#3626;&#3639;&#3656;&#3629;&#3617;\&#3588;&#3656;&#3634;&#3648;&#3626;&#3639;&#3656;&#3629;&#3617;&#3611;&#3637;58\&#3604;&#3634;&#3623;&#3650;&#3627;&#3621;&#3604;cup58\&#3619;&#3634;&#3618;&#3585;&#3634;&#3619;&#3649;&#3612;&#3609;&#3588;&#3656;&#3634;&#3610;&#3619;&#3636;&#3585;&#3634;&#3619;&#3607;&#3634;&#3591;&#3585;&#3634;&#3619;&#3649;&#3614;&#3607;&#3618;&#3660;&#3648;&#3610;&#3636;&#3585;&#3592;&#3656;&#3634;&#3618;&#3621;&#3633;&#3585;&#3625;&#3603;&#3632;&#3591;&#3610;&#3621;&#3591;&#3607;&#3640;&#3609;&#3611;&#3637;2558(&#3610;&#3634;&#3591;&#3610;&#3634;&#362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คู่มือการใช้งานแบบฟอร์ม"/>
      <sheetName val="กรอกข้อมูล"/>
      <sheetName val="ตัวอย่าง รายละเอียดข้อมูล"/>
    </sheetNames>
    <sheetDataSet>
      <sheetData sheetId="2">
        <row r="2">
          <cell r="A2" t="str">
            <v>ครุภัณฑ์</v>
          </cell>
          <cell r="FH2" t="str">
            <v>1:จัดซื้อ/จ้าง (ใหม่)</v>
          </cell>
        </row>
        <row r="3">
          <cell r="A3" t="str">
            <v>สิ่งก่อสร้าง</v>
          </cell>
          <cell r="FH3" t="str">
            <v>2:จัดซื้อ/จ้าง (ปรับปรุง/ซ่อมบำรุง)</v>
          </cell>
        </row>
        <row r="4">
          <cell r="FH4" t="str">
            <v>3:เช่า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7:L40"/>
  <sheetViews>
    <sheetView tabSelected="1" zoomScalePageLayoutView="0" workbookViewId="0" topLeftCell="A18">
      <selection activeCell="B29" sqref="B29"/>
    </sheetView>
  </sheetViews>
  <sheetFormatPr defaultColWidth="9.140625" defaultRowHeight="15"/>
  <cols>
    <col min="3" max="3" width="16.421875" style="0" customWidth="1"/>
    <col min="4" max="4" width="15.7109375" style="0" customWidth="1"/>
    <col min="5" max="5" width="14.00390625" style="0" customWidth="1"/>
    <col min="6" max="6" width="14.00390625" style="0" bestFit="1" customWidth="1"/>
    <col min="7" max="7" width="13.7109375" style="0" bestFit="1" customWidth="1"/>
  </cols>
  <sheetData>
    <row r="7" ht="14.25">
      <c r="B7" t="s">
        <v>109</v>
      </c>
    </row>
    <row r="8" ht="14.25">
      <c r="B8" t="s">
        <v>110</v>
      </c>
    </row>
    <row r="9" spans="2:12" ht="14.25">
      <c r="B9" s="37" t="s">
        <v>111</v>
      </c>
      <c r="C9" s="37"/>
      <c r="D9" s="37"/>
      <c r="E9" s="37"/>
      <c r="F9" s="37"/>
      <c r="G9" s="37"/>
      <c r="H9" s="37"/>
      <c r="I9" s="37"/>
      <c r="J9" s="37"/>
      <c r="K9" s="37"/>
      <c r="L9" s="37"/>
    </row>
    <row r="10" ht="14.25">
      <c r="B10" t="s">
        <v>112</v>
      </c>
    </row>
    <row r="11" ht="14.25">
      <c r="B11" t="s">
        <v>113</v>
      </c>
    </row>
    <row r="12" s="1" customFormat="1" ht="14.25">
      <c r="B12" s="1" t="s">
        <v>114</v>
      </c>
    </row>
    <row r="14" spans="2:9" ht="63.75">
      <c r="B14" s="34" t="s">
        <v>44</v>
      </c>
      <c r="C14" s="34" t="s">
        <v>93</v>
      </c>
      <c r="D14" s="34" t="s">
        <v>94</v>
      </c>
      <c r="E14" s="35" t="s">
        <v>104</v>
      </c>
      <c r="F14" s="34" t="s">
        <v>105</v>
      </c>
      <c r="G14" s="34" t="s">
        <v>87</v>
      </c>
      <c r="H14" s="35" t="s">
        <v>49</v>
      </c>
      <c r="I14" s="35"/>
    </row>
    <row r="15" spans="2:9" ht="15.75" customHeight="1">
      <c r="B15" s="7" t="s">
        <v>0</v>
      </c>
      <c r="C15" s="17">
        <v>347054262.88</v>
      </c>
      <c r="D15" s="17">
        <v>362000000</v>
      </c>
      <c r="E15" s="8">
        <v>181000000</v>
      </c>
      <c r="F15" s="8">
        <v>271311140.12</v>
      </c>
      <c r="G15" s="8">
        <v>90311140.12</v>
      </c>
      <c r="H15" s="8">
        <v>49.895657524861875</v>
      </c>
      <c r="I15" s="8" t="s">
        <v>98</v>
      </c>
    </row>
    <row r="16" spans="2:9" ht="15.75" customHeight="1">
      <c r="B16" s="7" t="s">
        <v>1</v>
      </c>
      <c r="C16" s="17">
        <v>1055750</v>
      </c>
      <c r="D16" s="17">
        <v>1200000</v>
      </c>
      <c r="E16" s="8">
        <v>600000</v>
      </c>
      <c r="F16" s="8">
        <v>880500</v>
      </c>
      <c r="G16" s="8">
        <v>280500</v>
      </c>
      <c r="H16" s="8">
        <v>46.75</v>
      </c>
      <c r="I16" s="8" t="s">
        <v>98</v>
      </c>
    </row>
    <row r="17" spans="2:9" ht="15.75" customHeight="1">
      <c r="B17" s="7" t="s">
        <v>2</v>
      </c>
      <c r="C17" s="17">
        <v>23263304.51</v>
      </c>
      <c r="D17" s="17">
        <v>25100000</v>
      </c>
      <c r="E17" s="8">
        <v>12550000</v>
      </c>
      <c r="F17" s="8">
        <v>15644349.929999998</v>
      </c>
      <c r="G17" s="8">
        <v>3094349.93</v>
      </c>
      <c r="H17" s="8">
        <v>24.656174741035855</v>
      </c>
      <c r="I17" s="8" t="s">
        <v>98</v>
      </c>
    </row>
    <row r="18" spans="2:9" ht="15.75" customHeight="1">
      <c r="B18" s="7" t="s">
        <v>3</v>
      </c>
      <c r="C18" s="17">
        <v>185315271.28</v>
      </c>
      <c r="D18" s="17">
        <v>187000000</v>
      </c>
      <c r="E18" s="8">
        <v>93500000</v>
      </c>
      <c r="F18" s="8">
        <v>94648204.7</v>
      </c>
      <c r="G18" s="8">
        <v>1148204.7</v>
      </c>
      <c r="H18" s="8">
        <v>1.2280264171122994</v>
      </c>
      <c r="I18" s="8" t="s">
        <v>98</v>
      </c>
    </row>
    <row r="19" spans="2:9" ht="15.75" customHeight="1">
      <c r="B19" s="7" t="s">
        <v>4</v>
      </c>
      <c r="C19" s="17">
        <v>128048368.58</v>
      </c>
      <c r="D19" s="17">
        <v>129000000</v>
      </c>
      <c r="E19" s="8">
        <v>64500000</v>
      </c>
      <c r="F19" s="8">
        <v>75276095.47999999</v>
      </c>
      <c r="G19" s="8">
        <v>10776095.48</v>
      </c>
      <c r="H19" s="8">
        <v>16.707124775193797</v>
      </c>
      <c r="I19" s="8" t="s">
        <v>98</v>
      </c>
    </row>
    <row r="20" spans="2:9" ht="15.75" customHeight="1">
      <c r="B20" s="7" t="s">
        <v>5</v>
      </c>
      <c r="C20" s="17">
        <v>5662100.55</v>
      </c>
      <c r="D20" s="17">
        <v>4000000</v>
      </c>
      <c r="E20" s="8">
        <v>2000000</v>
      </c>
      <c r="F20" s="8">
        <v>1970770.5</v>
      </c>
      <c r="G20" s="8">
        <v>-29229.5</v>
      </c>
      <c r="H20" s="8">
        <v>-1.461475</v>
      </c>
      <c r="I20" s="8" t="s">
        <v>99</v>
      </c>
    </row>
    <row r="21" spans="2:9" ht="15.75" customHeight="1">
      <c r="B21" s="7" t="s">
        <v>6</v>
      </c>
      <c r="C21" s="17">
        <v>135646301.21</v>
      </c>
      <c r="D21" s="17">
        <v>141000000</v>
      </c>
      <c r="E21" s="8">
        <v>70500000</v>
      </c>
      <c r="F21" s="8">
        <v>72549251.03999999</v>
      </c>
      <c r="G21" s="8">
        <v>2049251.04</v>
      </c>
      <c r="H21" s="8">
        <v>2.906739063829787</v>
      </c>
      <c r="I21" s="8" t="s">
        <v>98</v>
      </c>
    </row>
    <row r="22" spans="2:9" ht="15.75" customHeight="1">
      <c r="B22" s="7" t="s">
        <v>7</v>
      </c>
      <c r="C22" s="17">
        <v>312754115.82</v>
      </c>
      <c r="D22" s="17">
        <v>331500000</v>
      </c>
      <c r="E22" s="8">
        <v>165750000</v>
      </c>
      <c r="F22" s="8">
        <v>164527603.23</v>
      </c>
      <c r="G22" s="8">
        <v>-1222396.77</v>
      </c>
      <c r="H22" s="8">
        <v>-0.7374942805429865</v>
      </c>
      <c r="I22" s="8" t="s">
        <v>99</v>
      </c>
    </row>
    <row r="23" spans="2:9" ht="15.75" customHeight="1">
      <c r="B23" s="7" t="s">
        <v>8</v>
      </c>
      <c r="C23" s="17">
        <v>93448448.98</v>
      </c>
      <c r="D23" s="17">
        <v>74000000</v>
      </c>
      <c r="E23" s="8">
        <v>37000000</v>
      </c>
      <c r="F23" s="8">
        <v>36836069.120000005</v>
      </c>
      <c r="G23" s="8">
        <v>-163930.88</v>
      </c>
      <c r="H23" s="8">
        <v>-0.4430564324324324</v>
      </c>
      <c r="I23" s="8" t="s">
        <v>99</v>
      </c>
    </row>
    <row r="24" spans="2:9" ht="15.75" customHeight="1">
      <c r="B24" s="7" t="s">
        <v>48</v>
      </c>
      <c r="C24" s="17">
        <v>58917846.98</v>
      </c>
      <c r="D24" s="17">
        <v>135585000</v>
      </c>
      <c r="E24" s="8">
        <v>67792500</v>
      </c>
      <c r="F24" s="8">
        <v>39081805.5</v>
      </c>
      <c r="G24" s="8">
        <v>-28710694.5</v>
      </c>
      <c r="H24" s="8">
        <v>-42.35084190729063</v>
      </c>
      <c r="I24" s="8" t="s">
        <v>99</v>
      </c>
    </row>
    <row r="25" spans="2:9" ht="14.25">
      <c r="B25" s="28" t="s">
        <v>9</v>
      </c>
      <c r="C25" s="29">
        <f>SUM(C15:C24)</f>
        <v>1291165770.79</v>
      </c>
      <c r="D25" s="29">
        <f>SUM(D15:D24)</f>
        <v>1390385000</v>
      </c>
      <c r="E25" s="29">
        <f>SUM(E15:E24)</f>
        <v>695192500</v>
      </c>
      <c r="F25" s="29">
        <f>SUM(F15:F24)</f>
        <v>772725789.62</v>
      </c>
      <c r="G25" s="29">
        <f>F25-E25</f>
        <v>77533289.62</v>
      </c>
      <c r="H25" s="29">
        <f>G25/E25*100</f>
        <v>11.152779930738609</v>
      </c>
      <c r="I25" s="29"/>
    </row>
    <row r="26" spans="2:9" ht="14.25">
      <c r="B26" s="7" t="s">
        <v>10</v>
      </c>
      <c r="C26" s="10">
        <v>248181097.04</v>
      </c>
      <c r="D26" s="10">
        <v>250000000</v>
      </c>
      <c r="E26" s="8">
        <v>125000000</v>
      </c>
      <c r="F26" s="8">
        <v>124985544.58</v>
      </c>
      <c r="G26" s="8">
        <v>-14455.42</v>
      </c>
      <c r="H26" s="8">
        <v>-0.011564336</v>
      </c>
      <c r="I26" s="8" t="s">
        <v>98</v>
      </c>
    </row>
    <row r="27" spans="2:9" ht="14.25">
      <c r="B27" s="7" t="s">
        <v>11</v>
      </c>
      <c r="C27" s="10">
        <v>117003246.89</v>
      </c>
      <c r="D27" s="10">
        <v>118000000</v>
      </c>
      <c r="E27" s="8">
        <v>59000000</v>
      </c>
      <c r="F27" s="8">
        <v>49668407.04</v>
      </c>
      <c r="G27" s="8">
        <v>-9331592.96</v>
      </c>
      <c r="H27" s="8">
        <v>-15.816259254237288</v>
      </c>
      <c r="I27" s="8" t="s">
        <v>98</v>
      </c>
    </row>
    <row r="28" spans="2:9" ht="14.25">
      <c r="B28" s="7" t="s">
        <v>12</v>
      </c>
      <c r="C28" s="10">
        <v>61827365.07</v>
      </c>
      <c r="D28" s="10">
        <v>60000000</v>
      </c>
      <c r="E28" s="8">
        <v>30000000</v>
      </c>
      <c r="F28" s="8">
        <v>27327151.32</v>
      </c>
      <c r="G28" s="8">
        <v>-2672848.68</v>
      </c>
      <c r="H28" s="8">
        <v>-8.9094956</v>
      </c>
      <c r="I28" s="8" t="s">
        <v>98</v>
      </c>
    </row>
    <row r="29" spans="2:9" ht="14.25">
      <c r="B29" s="7" t="s">
        <v>13</v>
      </c>
      <c r="C29" s="10">
        <v>313960181.76</v>
      </c>
      <c r="D29" s="10">
        <v>315000000</v>
      </c>
      <c r="E29" s="8">
        <v>157500000</v>
      </c>
      <c r="F29" s="8">
        <v>163874236.26999998</v>
      </c>
      <c r="G29" s="8">
        <v>6374236.27</v>
      </c>
      <c r="H29" s="8">
        <v>4.04713413968254</v>
      </c>
      <c r="I29" s="8" t="s">
        <v>99</v>
      </c>
    </row>
    <row r="30" spans="2:9" ht="14.25">
      <c r="B30" s="7" t="s">
        <v>14</v>
      </c>
      <c r="C30" s="10">
        <v>79862982.41</v>
      </c>
      <c r="D30" s="10">
        <v>85000000</v>
      </c>
      <c r="E30" s="8">
        <v>42500000</v>
      </c>
      <c r="F30" s="8">
        <v>41333044.98</v>
      </c>
      <c r="G30" s="8">
        <v>-1166955.02</v>
      </c>
      <c r="H30" s="8">
        <v>-2.7457765176470588</v>
      </c>
      <c r="I30" s="8" t="s">
        <v>98</v>
      </c>
    </row>
    <row r="31" spans="2:9" ht="14.25">
      <c r="B31" s="7" t="s">
        <v>15</v>
      </c>
      <c r="C31" s="10">
        <v>174488678.65</v>
      </c>
      <c r="D31" s="10">
        <v>183000000</v>
      </c>
      <c r="E31" s="8">
        <v>91500000</v>
      </c>
      <c r="F31" s="8">
        <v>86090569.34</v>
      </c>
      <c r="G31" s="8">
        <v>-5409430.66</v>
      </c>
      <c r="H31" s="8">
        <v>-5.9119460765027325</v>
      </c>
      <c r="I31" s="8" t="s">
        <v>98</v>
      </c>
    </row>
    <row r="32" spans="2:9" ht="14.25">
      <c r="B32" s="7" t="s">
        <v>16</v>
      </c>
      <c r="C32" s="10">
        <v>22452789.33</v>
      </c>
      <c r="D32" s="10">
        <v>22000000</v>
      </c>
      <c r="E32" s="8">
        <v>11000000</v>
      </c>
      <c r="F32" s="8">
        <v>10521107.309999999</v>
      </c>
      <c r="G32" s="8">
        <v>-478892.69</v>
      </c>
      <c r="H32" s="8">
        <v>-4.353569909090909</v>
      </c>
      <c r="I32" s="8" t="s">
        <v>98</v>
      </c>
    </row>
    <row r="33" spans="2:9" ht="14.25">
      <c r="B33" s="7" t="s">
        <v>17</v>
      </c>
      <c r="C33" s="10">
        <v>75919794.16</v>
      </c>
      <c r="D33" s="10">
        <v>80000000</v>
      </c>
      <c r="E33" s="8">
        <v>40000000</v>
      </c>
      <c r="F33" s="8">
        <v>33091274.25</v>
      </c>
      <c r="G33" s="8">
        <v>-6908725.75</v>
      </c>
      <c r="H33" s="8">
        <v>-17.271814375</v>
      </c>
      <c r="I33" s="8" t="s">
        <v>98</v>
      </c>
    </row>
    <row r="34" spans="2:9" ht="14.25">
      <c r="B34" s="7" t="s">
        <v>18</v>
      </c>
      <c r="C34" s="10">
        <v>31985601.7</v>
      </c>
      <c r="D34" s="10">
        <v>33000000</v>
      </c>
      <c r="E34" s="8">
        <v>16500000</v>
      </c>
      <c r="F34" s="8">
        <v>15442480.3</v>
      </c>
      <c r="G34" s="8">
        <v>-1057519.7</v>
      </c>
      <c r="H34" s="8">
        <v>-6.409210303030302</v>
      </c>
      <c r="I34" s="8" t="s">
        <v>98</v>
      </c>
    </row>
    <row r="35" spans="2:9" ht="14.25">
      <c r="B35" s="7" t="s">
        <v>19</v>
      </c>
      <c r="C35" s="10">
        <v>47276703.18</v>
      </c>
      <c r="D35" s="10">
        <v>48000000</v>
      </c>
      <c r="E35" s="8">
        <v>24000000</v>
      </c>
      <c r="F35" s="8">
        <v>21218504.400000002</v>
      </c>
      <c r="G35" s="8">
        <v>-2781495.6</v>
      </c>
      <c r="H35" s="8">
        <v>-11.589565</v>
      </c>
      <c r="I35" s="8" t="s">
        <v>98</v>
      </c>
    </row>
    <row r="36" spans="2:9" ht="14.25">
      <c r="B36" s="7" t="s">
        <v>20</v>
      </c>
      <c r="C36" s="10">
        <v>91515551.45</v>
      </c>
      <c r="D36" s="10">
        <v>93000000</v>
      </c>
      <c r="E36" s="8">
        <v>46500000</v>
      </c>
      <c r="F36" s="8">
        <v>31897323.269999992</v>
      </c>
      <c r="G36" s="8">
        <v>-14602676.73</v>
      </c>
      <c r="H36" s="8">
        <v>-31.40360587096774</v>
      </c>
      <c r="I36" s="8" t="s">
        <v>98</v>
      </c>
    </row>
    <row r="37" spans="2:9" ht="14.25">
      <c r="B37" s="7" t="s">
        <v>21</v>
      </c>
      <c r="C37" s="10">
        <v>37497128.6</v>
      </c>
      <c r="D37" s="10">
        <v>60000000</v>
      </c>
      <c r="E37" s="8">
        <v>30000000</v>
      </c>
      <c r="F37" s="8">
        <v>24264722.339999996</v>
      </c>
      <c r="G37" s="8">
        <v>-5735277.66</v>
      </c>
      <c r="H37" s="8">
        <v>-19.1175922</v>
      </c>
      <c r="I37" s="8" t="s">
        <v>98</v>
      </c>
    </row>
    <row r="38" spans="2:9" ht="14.25">
      <c r="B38" s="28" t="s">
        <v>22</v>
      </c>
      <c r="C38" s="29">
        <f>SUM(C26:C37)</f>
        <v>1301971120.24</v>
      </c>
      <c r="D38" s="29">
        <f>SUM(D26:D37)</f>
        <v>1347000000</v>
      </c>
      <c r="E38" s="29">
        <f>SUM(E26:E37)</f>
        <v>673500000</v>
      </c>
      <c r="F38" s="29">
        <f>SUM(F26:F37)</f>
        <v>629714365.3999999</v>
      </c>
      <c r="G38" s="29">
        <f>F38-E38</f>
        <v>-43785634.60000014</v>
      </c>
      <c r="H38" s="29">
        <f>G38/E38*100</f>
        <v>-6.5012078099480535</v>
      </c>
      <c r="I38" s="29"/>
    </row>
    <row r="39" spans="2:9" ht="14.25">
      <c r="B39" s="6"/>
      <c r="C39" s="8"/>
      <c r="D39" s="8"/>
      <c r="E39" s="8"/>
      <c r="F39" s="8"/>
      <c r="G39" s="8"/>
      <c r="H39" s="8"/>
      <c r="I39" s="8"/>
    </row>
    <row r="40" spans="2:9" ht="14.25">
      <c r="B40" s="28" t="s">
        <v>88</v>
      </c>
      <c r="C40" s="29">
        <f>+C25-C38</f>
        <v>-10805349.450000048</v>
      </c>
      <c r="D40" s="29">
        <f>+D25-D38</f>
        <v>43385000</v>
      </c>
      <c r="E40" s="29">
        <f>+E25-E38</f>
        <v>21692500</v>
      </c>
      <c r="F40" s="29">
        <f>+F25-F38</f>
        <v>143011424.22000015</v>
      </c>
      <c r="G40" s="29"/>
      <c r="H40" s="29"/>
      <c r="I40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DQ49"/>
  <sheetViews>
    <sheetView zoomScale="90" zoomScaleNormal="90" zoomScalePageLayoutView="0" workbookViewId="0" topLeftCell="A4">
      <pane ySplit="1455" topLeftCell="A12" activePane="bottomLeft" state="split"/>
      <selection pane="topLeft" activeCell="BZ31" sqref="BZ31"/>
      <selection pane="bottomLeft" activeCell="B6" sqref="B6:I32"/>
    </sheetView>
  </sheetViews>
  <sheetFormatPr defaultColWidth="9.140625" defaultRowHeight="15"/>
  <cols>
    <col min="1" max="1" width="4.28125" style="2" bestFit="1" customWidth="1"/>
    <col min="2" max="2" width="28.7109375" style="2" customWidth="1"/>
    <col min="3" max="3" width="17.140625" style="2" customWidth="1"/>
    <col min="4" max="4" width="17.28125" style="2" customWidth="1"/>
    <col min="5" max="6" width="15.421875" style="3" customWidth="1"/>
    <col min="7" max="7" width="15.28125" style="3" customWidth="1"/>
    <col min="8" max="9" width="10.140625" style="3" customWidth="1"/>
    <col min="10" max="10" width="15.421875" style="2" customWidth="1"/>
    <col min="11" max="12" width="17.00390625" style="2" customWidth="1"/>
    <col min="13" max="13" width="16.7109375" style="2" customWidth="1"/>
    <col min="14" max="14" width="15.140625" style="2" customWidth="1"/>
    <col min="15" max="16" width="9.421875" style="3" customWidth="1"/>
    <col min="17" max="20" width="14.421875" style="2" customWidth="1"/>
    <col min="21" max="21" width="15.140625" style="2" customWidth="1"/>
    <col min="22" max="23" width="8.421875" style="3" customWidth="1"/>
    <col min="24" max="24" width="15.421875" style="2" customWidth="1"/>
    <col min="25" max="27" width="14.421875" style="2" customWidth="1"/>
    <col min="28" max="28" width="15.140625" style="2" customWidth="1"/>
    <col min="29" max="30" width="9.57421875" style="3" customWidth="1"/>
    <col min="31" max="34" width="14.421875" style="2" customWidth="1"/>
    <col min="35" max="35" width="15.140625" style="2" customWidth="1"/>
    <col min="36" max="37" width="9.00390625" style="3" customWidth="1"/>
    <col min="38" max="41" width="14.421875" style="2" customWidth="1"/>
    <col min="42" max="42" width="15.140625" style="2" customWidth="1"/>
    <col min="43" max="44" width="8.421875" style="3" customWidth="1"/>
    <col min="45" max="45" width="15.57421875" style="2" customWidth="1"/>
    <col min="46" max="46" width="15.7109375" style="2" customWidth="1"/>
    <col min="47" max="47" width="14.57421875" style="2" customWidth="1"/>
    <col min="48" max="48" width="15.28125" style="2" customWidth="1"/>
    <col min="49" max="49" width="15.140625" style="2" customWidth="1"/>
    <col min="50" max="51" width="8.421875" style="3" customWidth="1"/>
    <col min="52" max="52" width="15.140625" style="2" customWidth="1"/>
    <col min="53" max="55" width="14.421875" style="2" customWidth="1"/>
    <col min="56" max="56" width="15.140625" style="2" customWidth="1"/>
    <col min="57" max="58" width="8.421875" style="3" customWidth="1"/>
    <col min="59" max="62" width="14.421875" style="2" customWidth="1"/>
    <col min="63" max="63" width="15.140625" style="2" customWidth="1"/>
    <col min="64" max="65" width="9.00390625" style="3" customWidth="1"/>
    <col min="66" max="67" width="14.421875" style="2" customWidth="1"/>
    <col min="68" max="68" width="15.28125" style="2" customWidth="1"/>
    <col min="69" max="69" width="16.00390625" style="2" customWidth="1"/>
    <col min="70" max="70" width="15.140625" style="2" customWidth="1"/>
    <col min="71" max="72" width="8.421875" style="3" customWidth="1"/>
    <col min="73" max="73" width="15.421875" style="2" customWidth="1"/>
    <col min="74" max="76" width="14.421875" style="2" customWidth="1"/>
    <col min="77" max="77" width="15.140625" style="2" customWidth="1"/>
    <col min="78" max="79" width="8.421875" style="3" customWidth="1"/>
    <col min="80" max="81" width="15.57421875" style="2" customWidth="1"/>
    <col min="82" max="82" width="14.57421875" style="2" customWidth="1"/>
    <col min="83" max="83" width="15.28125" style="2" customWidth="1"/>
    <col min="84" max="84" width="15.140625" style="2" customWidth="1"/>
    <col min="85" max="86" width="8.421875" style="3" customWidth="1"/>
    <col min="87" max="89" width="14.421875" style="2" customWidth="1"/>
    <col min="90" max="90" width="15.57421875" style="2" customWidth="1"/>
    <col min="91" max="91" width="15.140625" style="2" customWidth="1"/>
    <col min="92" max="93" width="8.421875" style="3" customWidth="1"/>
    <col min="94" max="97" width="14.421875" style="2" customWidth="1"/>
    <col min="98" max="98" width="15.140625" style="2" customWidth="1"/>
    <col min="99" max="100" width="10.00390625" style="3" customWidth="1"/>
    <col min="101" max="104" width="14.421875" style="2" customWidth="1"/>
    <col min="105" max="105" width="15.140625" style="2" customWidth="1"/>
    <col min="106" max="107" width="8.421875" style="3" customWidth="1"/>
    <col min="108" max="111" width="14.421875" style="2" customWidth="1"/>
    <col min="112" max="112" width="15.140625" style="2" customWidth="1"/>
    <col min="113" max="114" width="8.140625" style="3" customWidth="1"/>
    <col min="115" max="115" width="16.7109375" style="2" customWidth="1"/>
    <col min="116" max="116" width="17.7109375" style="2" customWidth="1"/>
    <col min="117" max="117" width="17.28125" style="2" customWidth="1"/>
    <col min="118" max="118" width="16.7109375" style="2" customWidth="1"/>
    <col min="119" max="119" width="16.421875" style="2" customWidth="1"/>
    <col min="120" max="120" width="9.7109375" style="2" customWidth="1"/>
    <col min="121" max="16384" width="9.140625" style="2" customWidth="1"/>
  </cols>
  <sheetData>
    <row r="1" spans="3:108" ht="14.25">
      <c r="C1" s="2">
        <v>1</v>
      </c>
      <c r="J1" s="2">
        <v>2</v>
      </c>
      <c r="Q1" s="2">
        <v>3</v>
      </c>
      <c r="X1" s="2">
        <v>4</v>
      </c>
      <c r="AE1" s="2">
        <v>5</v>
      </c>
      <c r="AL1" s="2">
        <v>6</v>
      </c>
      <c r="AS1" s="2">
        <v>7</v>
      </c>
      <c r="AZ1" s="2">
        <v>8</v>
      </c>
      <c r="BG1" s="2">
        <v>9</v>
      </c>
      <c r="BN1" s="2">
        <v>10</v>
      </c>
      <c r="BU1" s="2">
        <v>11</v>
      </c>
      <c r="CB1" s="2">
        <v>11</v>
      </c>
      <c r="CI1" s="2">
        <v>12</v>
      </c>
      <c r="CP1" s="2">
        <v>13</v>
      </c>
      <c r="CW1" s="2">
        <v>14</v>
      </c>
      <c r="DD1" s="2">
        <v>15</v>
      </c>
    </row>
    <row r="2" spans="1:114" ht="14.25">
      <c r="A2" s="4"/>
      <c r="B2" s="4" t="s">
        <v>106</v>
      </c>
      <c r="C2" s="4"/>
      <c r="D2" s="4"/>
      <c r="E2" s="5"/>
      <c r="F2" s="5"/>
      <c r="G2" s="5"/>
      <c r="H2" s="5"/>
      <c r="I2" s="5"/>
      <c r="J2" s="4"/>
      <c r="K2" s="4"/>
      <c r="L2" s="4"/>
      <c r="M2" s="4"/>
      <c r="N2" s="4"/>
      <c r="O2" s="5"/>
      <c r="P2" s="5"/>
      <c r="Q2" s="4"/>
      <c r="R2" s="4"/>
      <c r="S2" s="4"/>
      <c r="T2" s="4"/>
      <c r="U2" s="4"/>
      <c r="V2" s="5"/>
      <c r="W2" s="5"/>
      <c r="X2" s="4"/>
      <c r="Y2" s="4"/>
      <c r="Z2" s="4"/>
      <c r="AA2" s="4"/>
      <c r="AB2" s="4"/>
      <c r="AC2" s="5"/>
      <c r="AD2" s="5"/>
      <c r="AE2" s="4"/>
      <c r="AF2" s="4"/>
      <c r="AG2" s="4"/>
      <c r="AH2" s="4"/>
      <c r="AI2" s="4"/>
      <c r="AJ2" s="5"/>
      <c r="AK2" s="5"/>
      <c r="AL2" s="4"/>
      <c r="AM2" s="4"/>
      <c r="AN2" s="4"/>
      <c r="AO2" s="4"/>
      <c r="AP2" s="4"/>
      <c r="AQ2" s="5"/>
      <c r="AR2" s="5"/>
      <c r="AS2" s="4"/>
      <c r="AT2" s="4"/>
      <c r="AU2" s="4"/>
      <c r="AV2" s="4"/>
      <c r="AW2" s="4"/>
      <c r="AX2" s="5"/>
      <c r="AY2" s="5"/>
      <c r="AZ2" s="4"/>
      <c r="BA2" s="4"/>
      <c r="BB2" s="4"/>
      <c r="BC2" s="4"/>
      <c r="BD2" s="4"/>
      <c r="BE2" s="5"/>
      <c r="BF2" s="5"/>
      <c r="BG2" s="4"/>
      <c r="BH2" s="4"/>
      <c r="BI2" s="4"/>
      <c r="BJ2" s="4"/>
      <c r="BK2" s="4"/>
      <c r="BL2" s="5"/>
      <c r="BM2" s="5"/>
      <c r="BN2" s="4"/>
      <c r="BO2" s="4"/>
      <c r="BP2" s="4"/>
      <c r="BQ2" s="4"/>
      <c r="BR2" s="4"/>
      <c r="BS2" s="5"/>
      <c r="BT2" s="5"/>
      <c r="BU2" s="4"/>
      <c r="BV2" s="4"/>
      <c r="BW2" s="4"/>
      <c r="BX2" s="4"/>
      <c r="BY2" s="4"/>
      <c r="BZ2" s="5"/>
      <c r="CA2" s="5"/>
      <c r="CB2" s="4"/>
      <c r="CC2" s="4"/>
      <c r="CD2" s="4"/>
      <c r="CE2" s="4"/>
      <c r="CF2" s="4"/>
      <c r="CG2" s="5"/>
      <c r="CH2" s="5"/>
      <c r="CI2" s="4"/>
      <c r="CJ2" s="4"/>
      <c r="CK2" s="4"/>
      <c r="CL2" s="4"/>
      <c r="CM2" s="4"/>
      <c r="CN2" s="5"/>
      <c r="CO2" s="5"/>
      <c r="CP2" s="4"/>
      <c r="CQ2" s="4"/>
      <c r="CR2" s="4"/>
      <c r="CS2" s="4"/>
      <c r="CT2" s="4"/>
      <c r="CU2" s="5"/>
      <c r="CV2" s="5"/>
      <c r="CW2" s="4"/>
      <c r="CX2" s="4"/>
      <c r="CY2" s="4"/>
      <c r="CZ2" s="4"/>
      <c r="DA2" s="4"/>
      <c r="DB2" s="5"/>
      <c r="DC2" s="5"/>
      <c r="DD2" s="4"/>
      <c r="DE2" s="4"/>
      <c r="DF2" s="4"/>
      <c r="DG2" s="4"/>
      <c r="DH2" s="4"/>
      <c r="DI2" s="5"/>
      <c r="DJ2" s="5"/>
    </row>
    <row r="3" spans="1:114" ht="14.25">
      <c r="A3" s="4"/>
      <c r="B3" s="4" t="s">
        <v>107</v>
      </c>
      <c r="C3" s="4" t="s">
        <v>54</v>
      </c>
      <c r="D3" s="4"/>
      <c r="E3" s="5"/>
      <c r="F3" s="5"/>
      <c r="G3" s="5"/>
      <c r="H3" s="5"/>
      <c r="I3" s="5"/>
      <c r="J3" s="4"/>
      <c r="K3" s="4"/>
      <c r="L3" s="4"/>
      <c r="M3" s="4"/>
      <c r="N3" s="4"/>
      <c r="O3" s="5"/>
      <c r="P3" s="5"/>
      <c r="Q3" s="4"/>
      <c r="R3" s="4"/>
      <c r="S3" s="4"/>
      <c r="T3" s="4"/>
      <c r="U3" s="4"/>
      <c r="V3" s="5"/>
      <c r="W3" s="5"/>
      <c r="X3" s="4"/>
      <c r="Y3" s="4"/>
      <c r="Z3" s="4"/>
      <c r="AA3" s="4"/>
      <c r="AB3" s="4"/>
      <c r="AC3" s="5"/>
      <c r="AD3" s="5"/>
      <c r="AE3" s="4"/>
      <c r="AF3" s="4"/>
      <c r="AG3" s="4"/>
      <c r="AH3" s="4"/>
      <c r="AI3" s="4"/>
      <c r="AJ3" s="5"/>
      <c r="AK3" s="5"/>
      <c r="AL3" s="4"/>
      <c r="AM3" s="4"/>
      <c r="AN3" s="4"/>
      <c r="AO3" s="4"/>
      <c r="AP3" s="4"/>
      <c r="AQ3" s="5"/>
      <c r="AR3" s="5"/>
      <c r="AS3" s="4"/>
      <c r="AT3" s="4"/>
      <c r="AU3" s="4"/>
      <c r="AV3" s="4"/>
      <c r="AW3" s="4"/>
      <c r="AX3" s="5"/>
      <c r="AY3" s="5"/>
      <c r="AZ3" s="4"/>
      <c r="BA3" s="4"/>
      <c r="BB3" s="4"/>
      <c r="BC3" s="4"/>
      <c r="BD3" s="4"/>
      <c r="BE3" s="5"/>
      <c r="BF3" s="5"/>
      <c r="BG3" s="4"/>
      <c r="BH3" s="4"/>
      <c r="BI3" s="4"/>
      <c r="BJ3" s="4"/>
      <c r="BK3" s="4"/>
      <c r="BL3" s="5"/>
      <c r="BM3" s="5"/>
      <c r="BN3" s="4"/>
      <c r="BO3" s="4"/>
      <c r="BP3" s="4"/>
      <c r="BQ3" s="4"/>
      <c r="BR3" s="4"/>
      <c r="BS3" s="5"/>
      <c r="BT3" s="5"/>
      <c r="BU3" s="4"/>
      <c r="BV3" s="4"/>
      <c r="BW3" s="4"/>
      <c r="BX3" s="4"/>
      <c r="BY3" s="4"/>
      <c r="BZ3" s="5"/>
      <c r="CA3" s="5"/>
      <c r="CB3" s="4"/>
      <c r="CC3" s="4"/>
      <c r="CD3" s="4"/>
      <c r="CE3" s="4"/>
      <c r="CF3" s="4"/>
      <c r="CG3" s="5"/>
      <c r="CH3" s="5"/>
      <c r="CI3" s="4"/>
      <c r="CJ3" s="4"/>
      <c r="CK3" s="4"/>
      <c r="CL3" s="4"/>
      <c r="CM3" s="4"/>
      <c r="CN3" s="5"/>
      <c r="CO3" s="5"/>
      <c r="CP3" s="4"/>
      <c r="CQ3" s="4"/>
      <c r="CR3" s="4"/>
      <c r="CS3" s="4"/>
      <c r="CT3" s="4"/>
      <c r="CU3" s="5"/>
      <c r="CV3" s="5"/>
      <c r="CW3" s="4"/>
      <c r="CX3" s="4"/>
      <c r="CY3" s="4"/>
      <c r="CZ3" s="4"/>
      <c r="DA3" s="4"/>
      <c r="DB3" s="5"/>
      <c r="DC3" s="5"/>
      <c r="DD3" s="4"/>
      <c r="DE3" s="4"/>
      <c r="DF3" s="4"/>
      <c r="DG3" s="4"/>
      <c r="DH3" s="4"/>
      <c r="DI3" s="5"/>
      <c r="DJ3" s="5"/>
    </row>
    <row r="4" spans="1:114" ht="14.25">
      <c r="A4" s="4"/>
      <c r="B4" s="4" t="s">
        <v>108</v>
      </c>
      <c r="C4" s="4" t="s">
        <v>55</v>
      </c>
      <c r="D4" s="4"/>
      <c r="E4" s="5"/>
      <c r="F4" s="5"/>
      <c r="G4" s="5"/>
      <c r="H4" s="5"/>
      <c r="I4" s="5"/>
      <c r="J4" s="4" t="s">
        <v>56</v>
      </c>
      <c r="K4" s="4"/>
      <c r="L4" s="4"/>
      <c r="M4" s="4"/>
      <c r="N4" s="4"/>
      <c r="O4" s="5"/>
      <c r="P4" s="5"/>
      <c r="Q4" s="4" t="s">
        <v>57</v>
      </c>
      <c r="R4" s="4"/>
      <c r="S4" s="4"/>
      <c r="T4" s="4"/>
      <c r="U4" s="4"/>
      <c r="V4" s="5"/>
      <c r="W4" s="5"/>
      <c r="X4" s="4" t="s">
        <v>58</v>
      </c>
      <c r="Y4" s="4"/>
      <c r="Z4" s="4"/>
      <c r="AA4" s="4"/>
      <c r="AB4" s="4"/>
      <c r="AC4" s="5"/>
      <c r="AD4" s="5"/>
      <c r="AE4" s="4" t="s">
        <v>59</v>
      </c>
      <c r="AF4" s="4"/>
      <c r="AG4" s="4"/>
      <c r="AH4" s="4"/>
      <c r="AI4" s="4"/>
      <c r="AJ4" s="5"/>
      <c r="AK4" s="5"/>
      <c r="AL4" s="4" t="s">
        <v>60</v>
      </c>
      <c r="AM4" s="4"/>
      <c r="AN4" s="4"/>
      <c r="AO4" s="4"/>
      <c r="AP4" s="4"/>
      <c r="AQ4" s="5"/>
      <c r="AR4" s="5"/>
      <c r="AS4" s="4" t="s">
        <v>61</v>
      </c>
      <c r="AT4" s="4"/>
      <c r="AU4" s="4"/>
      <c r="AV4" s="4"/>
      <c r="AW4" s="4"/>
      <c r="AX4" s="5"/>
      <c r="AY4" s="5"/>
      <c r="AZ4" s="4" t="s">
        <v>62</v>
      </c>
      <c r="BA4" s="4"/>
      <c r="BB4" s="4"/>
      <c r="BC4" s="4"/>
      <c r="BD4" s="4"/>
      <c r="BE4" s="5"/>
      <c r="BF4" s="5"/>
      <c r="BG4" s="4" t="s">
        <v>63</v>
      </c>
      <c r="BH4" s="4"/>
      <c r="BI4" s="4"/>
      <c r="BJ4" s="4"/>
      <c r="BK4" s="4"/>
      <c r="BL4" s="5"/>
      <c r="BM4" s="5"/>
      <c r="BN4" s="4" t="s">
        <v>64</v>
      </c>
      <c r="BO4" s="4"/>
      <c r="BP4" s="4"/>
      <c r="BQ4" s="4"/>
      <c r="BR4" s="4"/>
      <c r="BS4" s="5"/>
      <c r="BT4" s="5"/>
      <c r="BU4" s="4">
        <v>10776</v>
      </c>
      <c r="BV4" s="4"/>
      <c r="BW4" s="4"/>
      <c r="BX4" s="4"/>
      <c r="BY4" s="4"/>
      <c r="BZ4" s="5"/>
      <c r="CA4" s="5"/>
      <c r="CB4" s="4" t="s">
        <v>65</v>
      </c>
      <c r="CC4" s="4"/>
      <c r="CD4" s="4"/>
      <c r="CE4" s="4"/>
      <c r="CF4" s="4"/>
      <c r="CG4" s="5"/>
      <c r="CH4" s="5"/>
      <c r="CI4" s="4" t="s">
        <v>66</v>
      </c>
      <c r="CJ4" s="4"/>
      <c r="CK4" s="4"/>
      <c r="CL4" s="4"/>
      <c r="CM4" s="4"/>
      <c r="CN4" s="5"/>
      <c r="CO4" s="5"/>
      <c r="CP4" s="4" t="s">
        <v>67</v>
      </c>
      <c r="CQ4" s="4"/>
      <c r="CR4" s="4"/>
      <c r="CS4" s="4"/>
      <c r="CT4" s="4"/>
      <c r="CU4" s="5"/>
      <c r="CV4" s="5"/>
      <c r="CW4" s="4" t="s">
        <v>68</v>
      </c>
      <c r="CX4" s="4"/>
      <c r="CY4" s="4"/>
      <c r="CZ4" s="4"/>
      <c r="DA4" s="22"/>
      <c r="DB4" s="5"/>
      <c r="DC4" s="5"/>
      <c r="DD4" s="4" t="s">
        <v>69</v>
      </c>
      <c r="DE4" s="4"/>
      <c r="DF4" s="4"/>
      <c r="DG4" s="4"/>
      <c r="DH4" s="4"/>
      <c r="DI4" s="5"/>
      <c r="DJ4" s="5"/>
    </row>
    <row r="5" spans="1:115" ht="14.25">
      <c r="A5" s="4"/>
      <c r="B5" s="4"/>
      <c r="C5" s="4" t="s">
        <v>70</v>
      </c>
      <c r="D5" s="4"/>
      <c r="E5" s="5"/>
      <c r="F5" s="5"/>
      <c r="G5" s="5"/>
      <c r="H5" s="5"/>
      <c r="I5" s="5"/>
      <c r="J5" s="4" t="s">
        <v>71</v>
      </c>
      <c r="K5" s="4"/>
      <c r="L5" s="4"/>
      <c r="M5" s="4"/>
      <c r="N5" s="4"/>
      <c r="O5" s="5"/>
      <c r="P5" s="5"/>
      <c r="Q5" s="4" t="s">
        <v>72</v>
      </c>
      <c r="R5" s="4"/>
      <c r="S5" s="4"/>
      <c r="T5" s="4"/>
      <c r="U5" s="4"/>
      <c r="V5" s="5"/>
      <c r="W5" s="5"/>
      <c r="X5" s="4" t="s">
        <v>73</v>
      </c>
      <c r="Y5" s="4"/>
      <c r="Z5" s="4"/>
      <c r="AA5" s="4"/>
      <c r="AB5" s="4"/>
      <c r="AC5" s="5"/>
      <c r="AD5" s="5"/>
      <c r="AE5" s="4" t="s">
        <v>74</v>
      </c>
      <c r="AF5" s="4"/>
      <c r="AG5" s="4"/>
      <c r="AH5" s="4"/>
      <c r="AI5" s="4"/>
      <c r="AJ5" s="5"/>
      <c r="AK5" s="5"/>
      <c r="AL5" s="4" t="s">
        <v>75</v>
      </c>
      <c r="AM5" s="4"/>
      <c r="AN5" s="4"/>
      <c r="AO5" s="4"/>
      <c r="AP5" s="4"/>
      <c r="AQ5" s="5"/>
      <c r="AR5" s="5"/>
      <c r="AS5" s="4" t="s">
        <v>76</v>
      </c>
      <c r="AT5" s="4"/>
      <c r="AU5" s="4"/>
      <c r="AV5" s="4"/>
      <c r="AW5" s="4"/>
      <c r="AX5" s="5"/>
      <c r="AY5" s="5"/>
      <c r="AZ5" s="4" t="s">
        <v>77</v>
      </c>
      <c r="BA5" s="4"/>
      <c r="BB5" s="4"/>
      <c r="BC5" s="4"/>
      <c r="BD5" s="4"/>
      <c r="BE5" s="5"/>
      <c r="BF5" s="5"/>
      <c r="BG5" s="4" t="s">
        <v>78</v>
      </c>
      <c r="BH5" s="4"/>
      <c r="BI5" s="4"/>
      <c r="BJ5" s="4"/>
      <c r="BK5" s="4"/>
      <c r="BL5" s="5"/>
      <c r="BM5" s="5"/>
      <c r="BN5" s="4" t="s">
        <v>79</v>
      </c>
      <c r="BO5" s="4"/>
      <c r="BP5" s="4"/>
      <c r="BQ5" s="4"/>
      <c r="BR5" s="4"/>
      <c r="BS5" s="5"/>
      <c r="BT5" s="5"/>
      <c r="BU5" s="4" t="s">
        <v>80</v>
      </c>
      <c r="BV5" s="4"/>
      <c r="BW5" s="4"/>
      <c r="BX5" s="4"/>
      <c r="BY5" s="4"/>
      <c r="BZ5" s="5"/>
      <c r="CA5" s="5"/>
      <c r="CB5" s="4" t="s">
        <v>81</v>
      </c>
      <c r="CC5" s="4"/>
      <c r="CD5" s="4"/>
      <c r="CE5" s="4"/>
      <c r="CF5" s="4"/>
      <c r="CG5" s="5"/>
      <c r="CH5" s="5"/>
      <c r="CI5" s="4" t="s">
        <v>82</v>
      </c>
      <c r="CJ5" s="4"/>
      <c r="CK5" s="4"/>
      <c r="CL5" s="4"/>
      <c r="CM5" s="4"/>
      <c r="CN5" s="5"/>
      <c r="CO5" s="5"/>
      <c r="CP5" s="4" t="s">
        <v>83</v>
      </c>
      <c r="CQ5" s="4"/>
      <c r="CR5" s="4"/>
      <c r="CS5" s="4"/>
      <c r="CT5" s="4"/>
      <c r="CU5" s="5"/>
      <c r="CV5" s="5"/>
      <c r="CW5" s="4" t="s">
        <v>84</v>
      </c>
      <c r="CX5" s="4"/>
      <c r="CY5" s="4"/>
      <c r="CZ5" s="4"/>
      <c r="DA5" s="4"/>
      <c r="DB5" s="5"/>
      <c r="DC5" s="5"/>
      <c r="DD5" s="4" t="s">
        <v>85</v>
      </c>
      <c r="DE5" s="4"/>
      <c r="DF5" s="4"/>
      <c r="DG5" s="4"/>
      <c r="DH5" s="4"/>
      <c r="DI5" s="5"/>
      <c r="DJ5" s="5"/>
      <c r="DK5" s="2" t="s">
        <v>47</v>
      </c>
    </row>
    <row r="6" spans="1:121" ht="38.25">
      <c r="A6" s="25" t="s">
        <v>86</v>
      </c>
      <c r="B6" s="34" t="s">
        <v>44</v>
      </c>
      <c r="C6" s="34" t="s">
        <v>93</v>
      </c>
      <c r="D6" s="34" t="s">
        <v>94</v>
      </c>
      <c r="E6" s="35" t="s">
        <v>104</v>
      </c>
      <c r="F6" s="34" t="s">
        <v>105</v>
      </c>
      <c r="G6" s="34" t="s">
        <v>87</v>
      </c>
      <c r="H6" s="35" t="s">
        <v>49</v>
      </c>
      <c r="I6" s="35"/>
      <c r="J6" s="34" t="s">
        <v>93</v>
      </c>
      <c r="K6" s="34" t="s">
        <v>94</v>
      </c>
      <c r="L6" s="35" t="s">
        <v>104</v>
      </c>
      <c r="M6" s="34" t="s">
        <v>105</v>
      </c>
      <c r="N6" s="34" t="s">
        <v>87</v>
      </c>
      <c r="O6" s="35" t="s">
        <v>49</v>
      </c>
      <c r="P6" s="35"/>
      <c r="Q6" s="34" t="s">
        <v>93</v>
      </c>
      <c r="R6" s="34" t="s">
        <v>94</v>
      </c>
      <c r="S6" s="35" t="s">
        <v>104</v>
      </c>
      <c r="T6" s="34" t="s">
        <v>105</v>
      </c>
      <c r="U6" s="34" t="s">
        <v>87</v>
      </c>
      <c r="V6" s="35" t="s">
        <v>49</v>
      </c>
      <c r="W6" s="35"/>
      <c r="X6" s="34" t="s">
        <v>93</v>
      </c>
      <c r="Y6" s="34" t="s">
        <v>94</v>
      </c>
      <c r="Z6" s="35" t="s">
        <v>104</v>
      </c>
      <c r="AA6" s="34" t="s">
        <v>105</v>
      </c>
      <c r="AB6" s="34" t="s">
        <v>87</v>
      </c>
      <c r="AC6" s="35" t="s">
        <v>49</v>
      </c>
      <c r="AD6" s="35"/>
      <c r="AE6" s="34" t="s">
        <v>93</v>
      </c>
      <c r="AF6" s="34" t="s">
        <v>94</v>
      </c>
      <c r="AG6" s="35" t="s">
        <v>104</v>
      </c>
      <c r="AH6" s="34" t="s">
        <v>105</v>
      </c>
      <c r="AI6" s="34" t="s">
        <v>87</v>
      </c>
      <c r="AJ6" s="35" t="s">
        <v>49</v>
      </c>
      <c r="AK6" s="35"/>
      <c r="AL6" s="34" t="s">
        <v>93</v>
      </c>
      <c r="AM6" s="34" t="s">
        <v>94</v>
      </c>
      <c r="AN6" s="35" t="s">
        <v>104</v>
      </c>
      <c r="AO6" s="34" t="s">
        <v>105</v>
      </c>
      <c r="AP6" s="34" t="s">
        <v>87</v>
      </c>
      <c r="AQ6" s="35" t="s">
        <v>49</v>
      </c>
      <c r="AR6" s="35"/>
      <c r="AS6" s="34" t="s">
        <v>93</v>
      </c>
      <c r="AT6" s="34" t="s">
        <v>94</v>
      </c>
      <c r="AU6" s="35" t="s">
        <v>104</v>
      </c>
      <c r="AV6" s="34" t="s">
        <v>105</v>
      </c>
      <c r="AW6" s="34" t="s">
        <v>87</v>
      </c>
      <c r="AX6" s="35" t="s">
        <v>49</v>
      </c>
      <c r="AY6" s="35"/>
      <c r="AZ6" s="34" t="s">
        <v>93</v>
      </c>
      <c r="BA6" s="34" t="s">
        <v>94</v>
      </c>
      <c r="BB6" s="35" t="s">
        <v>104</v>
      </c>
      <c r="BC6" s="34" t="s">
        <v>105</v>
      </c>
      <c r="BD6" s="34" t="s">
        <v>87</v>
      </c>
      <c r="BE6" s="35" t="s">
        <v>49</v>
      </c>
      <c r="BF6" s="35"/>
      <c r="BG6" s="34" t="s">
        <v>93</v>
      </c>
      <c r="BH6" s="34" t="s">
        <v>94</v>
      </c>
      <c r="BI6" s="35" t="s">
        <v>104</v>
      </c>
      <c r="BJ6" s="34" t="s">
        <v>105</v>
      </c>
      <c r="BK6" s="34" t="s">
        <v>87</v>
      </c>
      <c r="BL6" s="35" t="s">
        <v>49</v>
      </c>
      <c r="BM6" s="35"/>
      <c r="BN6" s="34" t="s">
        <v>93</v>
      </c>
      <c r="BO6" s="34" t="s">
        <v>94</v>
      </c>
      <c r="BP6" s="35" t="s">
        <v>104</v>
      </c>
      <c r="BQ6" s="34" t="s">
        <v>105</v>
      </c>
      <c r="BR6" s="34" t="s">
        <v>87</v>
      </c>
      <c r="BS6" s="35" t="s">
        <v>49</v>
      </c>
      <c r="BT6" s="35"/>
      <c r="BU6" s="34" t="s">
        <v>93</v>
      </c>
      <c r="BV6" s="34" t="s">
        <v>94</v>
      </c>
      <c r="BW6" s="35" t="s">
        <v>104</v>
      </c>
      <c r="BX6" s="34" t="s">
        <v>105</v>
      </c>
      <c r="BY6" s="34" t="s">
        <v>87</v>
      </c>
      <c r="BZ6" s="35" t="s">
        <v>49</v>
      </c>
      <c r="CA6" s="35"/>
      <c r="CB6" s="34" t="s">
        <v>93</v>
      </c>
      <c r="CC6" s="34" t="s">
        <v>94</v>
      </c>
      <c r="CD6" s="35" t="s">
        <v>104</v>
      </c>
      <c r="CE6" s="34" t="s">
        <v>105</v>
      </c>
      <c r="CF6" s="34" t="s">
        <v>87</v>
      </c>
      <c r="CG6" s="35" t="s">
        <v>49</v>
      </c>
      <c r="CH6" s="35"/>
      <c r="CI6" s="34" t="s">
        <v>93</v>
      </c>
      <c r="CJ6" s="34" t="s">
        <v>94</v>
      </c>
      <c r="CK6" s="35" t="s">
        <v>104</v>
      </c>
      <c r="CL6" s="34" t="s">
        <v>105</v>
      </c>
      <c r="CM6" s="34" t="s">
        <v>87</v>
      </c>
      <c r="CN6" s="35" t="s">
        <v>49</v>
      </c>
      <c r="CO6" s="35"/>
      <c r="CP6" s="34" t="s">
        <v>93</v>
      </c>
      <c r="CQ6" s="34" t="s">
        <v>94</v>
      </c>
      <c r="CR6" s="35" t="s">
        <v>104</v>
      </c>
      <c r="CS6" s="34" t="s">
        <v>105</v>
      </c>
      <c r="CT6" s="34" t="s">
        <v>87</v>
      </c>
      <c r="CU6" s="35" t="s">
        <v>49</v>
      </c>
      <c r="CV6" s="35"/>
      <c r="CW6" s="34" t="s">
        <v>93</v>
      </c>
      <c r="CX6" s="34" t="s">
        <v>94</v>
      </c>
      <c r="CY6" s="35" t="s">
        <v>104</v>
      </c>
      <c r="CZ6" s="34" t="s">
        <v>105</v>
      </c>
      <c r="DA6" s="34" t="s">
        <v>87</v>
      </c>
      <c r="DB6" s="35" t="s">
        <v>49</v>
      </c>
      <c r="DC6" s="35"/>
      <c r="DD6" s="34" t="s">
        <v>93</v>
      </c>
      <c r="DE6" s="34" t="s">
        <v>94</v>
      </c>
      <c r="DF6" s="35" t="s">
        <v>104</v>
      </c>
      <c r="DG6" s="34" t="s">
        <v>105</v>
      </c>
      <c r="DH6" s="34" t="s">
        <v>87</v>
      </c>
      <c r="DI6" s="35" t="s">
        <v>49</v>
      </c>
      <c r="DJ6" s="35"/>
      <c r="DK6" s="34" t="s">
        <v>93</v>
      </c>
      <c r="DL6" s="34" t="s">
        <v>94</v>
      </c>
      <c r="DM6" s="35" t="s">
        <v>104</v>
      </c>
      <c r="DN6" s="34" t="s">
        <v>105</v>
      </c>
      <c r="DO6" s="34" t="s">
        <v>87</v>
      </c>
      <c r="DP6" s="35" t="s">
        <v>49</v>
      </c>
      <c r="DQ6" s="36"/>
    </row>
    <row r="7" spans="1:121" ht="15">
      <c r="A7" s="6" t="s">
        <v>23</v>
      </c>
      <c r="B7" s="7" t="s">
        <v>0</v>
      </c>
      <c r="C7" s="17">
        <v>347054262.88</v>
      </c>
      <c r="D7" s="17">
        <v>362000000</v>
      </c>
      <c r="E7" s="8">
        <v>181000000</v>
      </c>
      <c r="F7" s="8">
        <v>271311140.12</v>
      </c>
      <c r="G7" s="8">
        <v>90311140.12</v>
      </c>
      <c r="H7" s="8">
        <v>49.895657524861875</v>
      </c>
      <c r="I7" s="8" t="s">
        <v>98</v>
      </c>
      <c r="J7" s="9">
        <v>137205407.73</v>
      </c>
      <c r="K7" s="9">
        <v>113665000</v>
      </c>
      <c r="L7" s="9">
        <v>56832500</v>
      </c>
      <c r="M7" s="9">
        <v>65761504.90999999</v>
      </c>
      <c r="N7" s="8">
        <v>8929004.91</v>
      </c>
      <c r="O7" s="8">
        <v>15.711089447059342</v>
      </c>
      <c r="P7" s="8" t="s">
        <v>98</v>
      </c>
      <c r="Q7" s="10">
        <v>24644786.1</v>
      </c>
      <c r="R7" s="10">
        <v>21419590</v>
      </c>
      <c r="S7" s="10">
        <v>10709795</v>
      </c>
      <c r="T7" s="10">
        <v>14498216.550000003</v>
      </c>
      <c r="U7" s="8">
        <v>3788421.55</v>
      </c>
      <c r="V7" s="8">
        <v>35.37342731583564</v>
      </c>
      <c r="W7" s="8" t="s">
        <v>98</v>
      </c>
      <c r="X7" s="10">
        <v>24200854.46</v>
      </c>
      <c r="Y7" s="10">
        <v>22000000</v>
      </c>
      <c r="Z7" s="10">
        <v>11000000</v>
      </c>
      <c r="AA7" s="10">
        <v>12777844.249999996</v>
      </c>
      <c r="AB7" s="8">
        <v>1777844.25</v>
      </c>
      <c r="AC7" s="8">
        <v>16.162220454545455</v>
      </c>
      <c r="AD7" s="8" t="s">
        <v>98</v>
      </c>
      <c r="AE7" s="10">
        <v>22266529.09</v>
      </c>
      <c r="AF7" s="10">
        <v>17267000</v>
      </c>
      <c r="AG7" s="10">
        <v>8633500</v>
      </c>
      <c r="AH7" s="10">
        <v>13477294.63</v>
      </c>
      <c r="AI7" s="8">
        <v>4843794.63</v>
      </c>
      <c r="AJ7" s="8">
        <v>56.10464620374124</v>
      </c>
      <c r="AK7" s="8" t="s">
        <v>98</v>
      </c>
      <c r="AL7" s="10">
        <v>14735758.52</v>
      </c>
      <c r="AM7" s="10">
        <v>15200000</v>
      </c>
      <c r="AN7" s="10">
        <v>7600000</v>
      </c>
      <c r="AO7" s="10">
        <v>12211600.999999998</v>
      </c>
      <c r="AP7" s="8">
        <v>4611601</v>
      </c>
      <c r="AQ7" s="8">
        <v>60.67896052631579</v>
      </c>
      <c r="AR7" s="8" t="s">
        <v>98</v>
      </c>
      <c r="AS7" s="10">
        <v>55709311.46</v>
      </c>
      <c r="AT7" s="10">
        <v>52233905</v>
      </c>
      <c r="AU7" s="10">
        <v>26116952.5</v>
      </c>
      <c r="AV7" s="10">
        <v>26135920.189999998</v>
      </c>
      <c r="AW7" s="8">
        <v>18967.69</v>
      </c>
      <c r="AX7" s="8">
        <v>0.07262596966472255</v>
      </c>
      <c r="AY7" s="8" t="s">
        <v>98</v>
      </c>
      <c r="AZ7" s="11">
        <v>17058962.24</v>
      </c>
      <c r="BA7" s="11">
        <v>23915000</v>
      </c>
      <c r="BB7" s="10">
        <v>11957500</v>
      </c>
      <c r="BC7" s="10">
        <v>16787530.84</v>
      </c>
      <c r="BD7" s="8">
        <v>4830030.84</v>
      </c>
      <c r="BE7" s="8">
        <v>40.3933166631821</v>
      </c>
      <c r="BF7" s="8" t="s">
        <v>98</v>
      </c>
      <c r="BG7" s="10">
        <v>24861398.23</v>
      </c>
      <c r="BH7" s="10">
        <v>28811631</v>
      </c>
      <c r="BI7" s="10">
        <v>14405815.5</v>
      </c>
      <c r="BJ7" s="10">
        <v>17407230.51</v>
      </c>
      <c r="BK7" s="8">
        <v>3001415.01</v>
      </c>
      <c r="BL7" s="8">
        <v>20.834745592847558</v>
      </c>
      <c r="BM7" s="8" t="s">
        <v>98</v>
      </c>
      <c r="BN7" s="10">
        <v>25034860.14</v>
      </c>
      <c r="BO7" s="10">
        <v>25200000</v>
      </c>
      <c r="BP7" s="10">
        <v>12600000</v>
      </c>
      <c r="BQ7" s="10">
        <v>14962347.74</v>
      </c>
      <c r="BR7" s="8">
        <v>2362347.74</v>
      </c>
      <c r="BS7" s="8">
        <v>18.748791587301586</v>
      </c>
      <c r="BT7" s="8" t="s">
        <v>98</v>
      </c>
      <c r="BU7" s="10">
        <v>27067175.82</v>
      </c>
      <c r="BV7" s="10">
        <v>25355000</v>
      </c>
      <c r="BW7" s="10">
        <v>12677500</v>
      </c>
      <c r="BX7" s="10">
        <v>15659707.669999998</v>
      </c>
      <c r="BY7" s="8">
        <v>2982207.67</v>
      </c>
      <c r="BZ7" s="8">
        <v>23.523625872608953</v>
      </c>
      <c r="CA7" s="8" t="s">
        <v>98</v>
      </c>
      <c r="CB7" s="10">
        <v>49931030.14</v>
      </c>
      <c r="CC7" s="10">
        <v>54460000</v>
      </c>
      <c r="CD7" s="10">
        <v>27230000</v>
      </c>
      <c r="CE7" s="10">
        <v>27962116.720000003</v>
      </c>
      <c r="CF7" s="8">
        <v>732116.72</v>
      </c>
      <c r="CG7" s="8">
        <v>2.688640176276166</v>
      </c>
      <c r="CH7" s="8" t="s">
        <v>98</v>
      </c>
      <c r="CI7" s="10">
        <v>19780279.63</v>
      </c>
      <c r="CJ7" s="10">
        <v>9988900</v>
      </c>
      <c r="CK7" s="10">
        <v>4994450</v>
      </c>
      <c r="CL7" s="10">
        <v>8962169.329999998</v>
      </c>
      <c r="CM7" s="8">
        <v>3967719.33</v>
      </c>
      <c r="CN7" s="8">
        <v>79.44256785031385</v>
      </c>
      <c r="CO7" s="8" t="s">
        <v>98</v>
      </c>
      <c r="CP7" s="10">
        <v>26743347.65</v>
      </c>
      <c r="CQ7" s="10">
        <v>25568054</v>
      </c>
      <c r="CR7" s="10">
        <v>12784027</v>
      </c>
      <c r="CS7" s="10">
        <v>16416615.87</v>
      </c>
      <c r="CT7" s="8">
        <v>3632588.87</v>
      </c>
      <c r="CU7" s="8">
        <v>28.415059433150446</v>
      </c>
      <c r="CV7" s="8" t="s">
        <v>98</v>
      </c>
      <c r="CW7" s="10">
        <v>11853687.38</v>
      </c>
      <c r="CX7" s="10">
        <v>14925000</v>
      </c>
      <c r="CY7" s="10">
        <v>7462500</v>
      </c>
      <c r="CZ7" s="10">
        <v>10472471.56</v>
      </c>
      <c r="DA7" s="8">
        <v>3009971.56</v>
      </c>
      <c r="DB7" s="8">
        <v>40.33462726968174</v>
      </c>
      <c r="DC7" s="8" t="s">
        <v>98</v>
      </c>
      <c r="DD7" s="10">
        <v>8788230.71</v>
      </c>
      <c r="DE7" s="10">
        <v>8500000</v>
      </c>
      <c r="DF7" s="10">
        <v>4250000</v>
      </c>
      <c r="DG7" s="10">
        <v>9303886.760000002</v>
      </c>
      <c r="DH7" s="8">
        <v>5053886.76</v>
      </c>
      <c r="DI7" s="8">
        <v>118.91498258823529</v>
      </c>
      <c r="DJ7" s="8" t="s">
        <v>98</v>
      </c>
      <c r="DK7" s="10">
        <f aca="true" t="shared" si="0" ref="DK7:DK16">C7+J7+Q7+X7+AE7+AL7+AS7+AZ7+BG7+BN7+BU7+CB7+CI7+CP7+CW7+DD7</f>
        <v>836935882.1800001</v>
      </c>
      <c r="DL7" s="10">
        <f aca="true" t="shared" si="1" ref="DL7:DL16">D7+K7+R7+Y7+AF7+AM7+AT7+BA7+BH7+BO7+BV7+CC7+CJ7+CQ7+CX7+DE7</f>
        <v>820509080</v>
      </c>
      <c r="DM7" s="10">
        <f aca="true" t="shared" si="2" ref="DM7:DM16">E7+L7+S7+Z7+AG7+AN7+AU7+BB7+BI7+BP7+BW7+CD7+CK7+CR7+CY7+DF7</f>
        <v>410254540</v>
      </c>
      <c r="DN7" s="10">
        <f aca="true" t="shared" si="3" ref="DN7:DN16">F7+M7+T7+AA7+AH7+AO7+AV7+BC7+BJ7+BQ7+BX7+CE7+CL7+CS7+CZ7+DG7</f>
        <v>554107598.65</v>
      </c>
      <c r="DO7" s="8">
        <f>DN7-DM7</f>
        <v>143853058.64999998</v>
      </c>
      <c r="DP7" s="8">
        <f>DO7/DM7*100</f>
        <v>35.06434289551067</v>
      </c>
      <c r="DQ7" s="8" t="s">
        <v>98</v>
      </c>
    </row>
    <row r="8" spans="1:121" ht="15">
      <c r="A8" s="6" t="s">
        <v>24</v>
      </c>
      <c r="B8" s="7" t="s">
        <v>1</v>
      </c>
      <c r="C8" s="17">
        <v>1055750</v>
      </c>
      <c r="D8" s="17">
        <v>1200000</v>
      </c>
      <c r="E8" s="8">
        <v>600000</v>
      </c>
      <c r="F8" s="8">
        <v>880500</v>
      </c>
      <c r="G8" s="8">
        <v>280500</v>
      </c>
      <c r="H8" s="8">
        <v>46.75</v>
      </c>
      <c r="I8" s="8" t="s">
        <v>98</v>
      </c>
      <c r="J8" s="9">
        <v>128550</v>
      </c>
      <c r="K8" s="9">
        <v>120000</v>
      </c>
      <c r="L8" s="9">
        <v>60000</v>
      </c>
      <c r="M8" s="9">
        <v>35600</v>
      </c>
      <c r="N8" s="8">
        <v>-24400</v>
      </c>
      <c r="O8" s="8">
        <v>-40.666666666666664</v>
      </c>
      <c r="P8" s="8" t="s">
        <v>99</v>
      </c>
      <c r="Q8" s="10">
        <v>354350</v>
      </c>
      <c r="R8" s="10">
        <v>348610</v>
      </c>
      <c r="S8" s="10">
        <v>174305</v>
      </c>
      <c r="T8" s="10">
        <v>119450</v>
      </c>
      <c r="U8" s="8">
        <v>-54855</v>
      </c>
      <c r="V8" s="8">
        <v>-31.470697914575027</v>
      </c>
      <c r="W8" s="8" t="s">
        <v>99</v>
      </c>
      <c r="X8" s="10">
        <v>130250</v>
      </c>
      <c r="Y8" s="10">
        <v>200000</v>
      </c>
      <c r="Z8" s="10">
        <v>100000</v>
      </c>
      <c r="AA8" s="10">
        <v>13200</v>
      </c>
      <c r="AB8" s="8">
        <v>-86800</v>
      </c>
      <c r="AC8" s="8">
        <v>-86.8</v>
      </c>
      <c r="AD8" s="8" t="s">
        <v>99</v>
      </c>
      <c r="AE8" s="10">
        <v>81300</v>
      </c>
      <c r="AF8" s="10">
        <v>95000</v>
      </c>
      <c r="AG8" s="10">
        <v>47500</v>
      </c>
      <c r="AH8" s="10">
        <v>17000</v>
      </c>
      <c r="AI8" s="8">
        <v>-30500</v>
      </c>
      <c r="AJ8" s="8">
        <v>-64.21052631578947</v>
      </c>
      <c r="AK8" s="8" t="s">
        <v>99</v>
      </c>
      <c r="AL8" s="10">
        <v>65450</v>
      </c>
      <c r="AM8" s="10">
        <v>52500</v>
      </c>
      <c r="AN8" s="10">
        <v>26250</v>
      </c>
      <c r="AO8" s="10">
        <v>2400</v>
      </c>
      <c r="AP8" s="8">
        <v>-23850</v>
      </c>
      <c r="AQ8" s="8">
        <v>-90.85714285714285</v>
      </c>
      <c r="AR8" s="8" t="s">
        <v>99</v>
      </c>
      <c r="AS8" s="10">
        <v>70190</v>
      </c>
      <c r="AT8" s="10">
        <v>85699</v>
      </c>
      <c r="AU8" s="10">
        <v>42849.5</v>
      </c>
      <c r="AV8" s="10">
        <v>20700</v>
      </c>
      <c r="AW8" s="8">
        <v>-22149.5</v>
      </c>
      <c r="AX8" s="8">
        <v>-51.69138496365185</v>
      </c>
      <c r="AY8" s="8" t="s">
        <v>99</v>
      </c>
      <c r="AZ8" s="11">
        <v>132400</v>
      </c>
      <c r="BA8" s="11">
        <v>130000</v>
      </c>
      <c r="BB8" s="10"/>
      <c r="BC8" s="10"/>
      <c r="BD8" s="8">
        <f>BC8-BB8</f>
        <v>0</v>
      </c>
      <c r="BE8" s="8" t="e">
        <f>BD8/BB8*100</f>
        <v>#DIV/0!</v>
      </c>
      <c r="BF8" s="8"/>
      <c r="BG8" s="10">
        <v>203700</v>
      </c>
      <c r="BH8" s="10">
        <v>250000</v>
      </c>
      <c r="BI8" s="10">
        <v>125000</v>
      </c>
      <c r="BJ8" s="10">
        <v>98100</v>
      </c>
      <c r="BK8" s="8">
        <v>-26900</v>
      </c>
      <c r="BL8" s="8">
        <v>-21.52</v>
      </c>
      <c r="BM8" s="8" t="s">
        <v>99</v>
      </c>
      <c r="BN8" s="10">
        <v>144600</v>
      </c>
      <c r="BO8" s="10">
        <v>151830</v>
      </c>
      <c r="BP8" s="10">
        <v>75915</v>
      </c>
      <c r="BQ8" s="10">
        <v>72700</v>
      </c>
      <c r="BR8" s="8">
        <v>-3215</v>
      </c>
      <c r="BS8" s="8">
        <v>-4.234999670684318</v>
      </c>
      <c r="BT8" s="8" t="s">
        <v>99</v>
      </c>
      <c r="BU8" s="10">
        <v>148900</v>
      </c>
      <c r="BV8" s="10">
        <v>140000</v>
      </c>
      <c r="BW8" s="10">
        <v>70000</v>
      </c>
      <c r="BX8" s="10">
        <v>37500</v>
      </c>
      <c r="BY8" s="8">
        <v>-32500</v>
      </c>
      <c r="BZ8" s="8">
        <v>-46.42857142857143</v>
      </c>
      <c r="CA8" s="8" t="s">
        <v>99</v>
      </c>
      <c r="CB8" s="10">
        <v>358950</v>
      </c>
      <c r="CC8" s="10">
        <v>452300</v>
      </c>
      <c r="CD8" s="10">
        <v>226150</v>
      </c>
      <c r="CE8" s="10">
        <v>96150</v>
      </c>
      <c r="CF8" s="8">
        <v>-130000</v>
      </c>
      <c r="CG8" s="8">
        <v>-57.483970815830205</v>
      </c>
      <c r="CH8" s="8" t="s">
        <v>99</v>
      </c>
      <c r="CI8" s="10">
        <v>41590</v>
      </c>
      <c r="CJ8" s="10">
        <v>52400</v>
      </c>
      <c r="CK8" s="10">
        <v>26200</v>
      </c>
      <c r="CL8" s="10">
        <v>11750</v>
      </c>
      <c r="CM8" s="8">
        <v>-14450</v>
      </c>
      <c r="CN8" s="8">
        <v>-55.152671755725194</v>
      </c>
      <c r="CO8" s="8" t="s">
        <v>99</v>
      </c>
      <c r="CP8" s="10">
        <v>283250</v>
      </c>
      <c r="CQ8" s="10">
        <v>297412</v>
      </c>
      <c r="CR8" s="10">
        <v>148706</v>
      </c>
      <c r="CS8" s="10">
        <v>67650</v>
      </c>
      <c r="CT8" s="8">
        <v>-81056</v>
      </c>
      <c r="CU8" s="8">
        <v>-54.50755181364571</v>
      </c>
      <c r="CV8" s="8" t="s">
        <v>99</v>
      </c>
      <c r="CW8" s="10">
        <v>96180</v>
      </c>
      <c r="CX8" s="10">
        <v>90000</v>
      </c>
      <c r="CY8" s="10">
        <v>45000</v>
      </c>
      <c r="CZ8" s="10">
        <v>31050</v>
      </c>
      <c r="DA8" s="8">
        <v>-13950</v>
      </c>
      <c r="DB8" s="8">
        <v>-31</v>
      </c>
      <c r="DC8" s="8" t="s">
        <v>99</v>
      </c>
      <c r="DD8" s="10">
        <v>44350</v>
      </c>
      <c r="DE8" s="10">
        <v>36000</v>
      </c>
      <c r="DF8" s="10">
        <v>18000</v>
      </c>
      <c r="DG8" s="10">
        <v>1250</v>
      </c>
      <c r="DH8" s="8">
        <v>-16750</v>
      </c>
      <c r="DI8" s="8">
        <v>-93.05555555555556</v>
      </c>
      <c r="DJ8" s="8" t="s">
        <v>99</v>
      </c>
      <c r="DK8" s="10">
        <f t="shared" si="0"/>
        <v>3339760</v>
      </c>
      <c r="DL8" s="10">
        <f t="shared" si="1"/>
        <v>3701751</v>
      </c>
      <c r="DM8" s="10">
        <f t="shared" si="2"/>
        <v>1785875.5</v>
      </c>
      <c r="DN8" s="10">
        <f t="shared" si="3"/>
        <v>1505000</v>
      </c>
      <c r="DO8" s="8">
        <f aca="true" t="shared" si="4" ref="DO8:DO29">DN8-DM8</f>
        <v>-280875.5</v>
      </c>
      <c r="DP8" s="8">
        <f>DO8/DM8*100</f>
        <v>-15.72760811153969</v>
      </c>
      <c r="DQ8" s="8" t="s">
        <v>99</v>
      </c>
    </row>
    <row r="9" spans="1:121" ht="15">
      <c r="A9" s="6" t="s">
        <v>25</v>
      </c>
      <c r="B9" s="7" t="s">
        <v>2</v>
      </c>
      <c r="C9" s="17">
        <v>23263304.51</v>
      </c>
      <c r="D9" s="17">
        <v>25100000</v>
      </c>
      <c r="E9" s="8">
        <v>12550000</v>
      </c>
      <c r="F9" s="8">
        <v>15644349.929999998</v>
      </c>
      <c r="G9" s="8">
        <v>3094349.93</v>
      </c>
      <c r="H9" s="8">
        <v>24.656174741035855</v>
      </c>
      <c r="I9" s="8" t="s">
        <v>98</v>
      </c>
      <c r="J9" s="9">
        <v>8937454.44</v>
      </c>
      <c r="K9" s="9">
        <v>9650000</v>
      </c>
      <c r="L9" s="9">
        <v>4825000</v>
      </c>
      <c r="M9" s="9">
        <v>4962961.6</v>
      </c>
      <c r="N9" s="8">
        <v>137961.6</v>
      </c>
      <c r="O9" s="8">
        <v>2.8593077720207254</v>
      </c>
      <c r="P9" s="8" t="s">
        <v>98</v>
      </c>
      <c r="Q9" s="10">
        <v>1377816.25</v>
      </c>
      <c r="R9" s="10">
        <v>1633000</v>
      </c>
      <c r="S9" s="10">
        <v>816500</v>
      </c>
      <c r="T9" s="10">
        <v>562545.5</v>
      </c>
      <c r="U9" s="8">
        <v>-253954.5</v>
      </c>
      <c r="V9" s="8">
        <v>-31.102816901408453</v>
      </c>
      <c r="W9" s="8" t="s">
        <v>99</v>
      </c>
      <c r="X9" s="10">
        <v>609174.58</v>
      </c>
      <c r="Y9" s="10">
        <v>900000</v>
      </c>
      <c r="Z9" s="10">
        <v>450000</v>
      </c>
      <c r="AA9" s="10">
        <v>342609.93</v>
      </c>
      <c r="AB9" s="8">
        <v>-107390.07</v>
      </c>
      <c r="AC9" s="8">
        <v>-23.86446</v>
      </c>
      <c r="AD9" s="8" t="s">
        <v>99</v>
      </c>
      <c r="AE9" s="10">
        <v>635629.6</v>
      </c>
      <c r="AF9" s="10">
        <v>636000</v>
      </c>
      <c r="AG9" s="10">
        <v>318000</v>
      </c>
      <c r="AH9" s="10">
        <v>494916.75</v>
      </c>
      <c r="AI9" s="8">
        <v>176916.75</v>
      </c>
      <c r="AJ9" s="8">
        <v>55.634198113207546</v>
      </c>
      <c r="AK9" s="8" t="s">
        <v>98</v>
      </c>
      <c r="AL9" s="10">
        <v>494517.57</v>
      </c>
      <c r="AM9" s="10">
        <v>520000</v>
      </c>
      <c r="AN9" s="10">
        <v>260000</v>
      </c>
      <c r="AO9" s="10">
        <v>230912</v>
      </c>
      <c r="AP9" s="8">
        <v>-29088</v>
      </c>
      <c r="AQ9" s="8">
        <v>-11.187692307692307</v>
      </c>
      <c r="AR9" s="8" t="s">
        <v>99</v>
      </c>
      <c r="AS9" s="10">
        <v>606203</v>
      </c>
      <c r="AT9" s="10">
        <v>692837.85</v>
      </c>
      <c r="AU9" s="10">
        <v>346418.925</v>
      </c>
      <c r="AV9" s="10">
        <v>313671</v>
      </c>
      <c r="AW9" s="8">
        <v>-32747.925</v>
      </c>
      <c r="AX9" s="8">
        <v>-9.453272508134479</v>
      </c>
      <c r="AY9" s="8" t="s">
        <v>99</v>
      </c>
      <c r="AZ9" s="11">
        <v>628286.11</v>
      </c>
      <c r="BA9" s="11">
        <v>770000</v>
      </c>
      <c r="BB9" s="10">
        <v>385000</v>
      </c>
      <c r="BC9" s="10">
        <v>421249.14</v>
      </c>
      <c r="BD9" s="8">
        <v>36249.14</v>
      </c>
      <c r="BE9" s="8">
        <v>9.41536103896104</v>
      </c>
      <c r="BF9" s="8" t="s">
        <v>98</v>
      </c>
      <c r="BG9" s="10">
        <v>947302.83</v>
      </c>
      <c r="BH9" s="10">
        <v>1136562</v>
      </c>
      <c r="BI9" s="10">
        <v>568281</v>
      </c>
      <c r="BJ9" s="10">
        <v>405333.31</v>
      </c>
      <c r="BK9" s="8">
        <v>-162947.69</v>
      </c>
      <c r="BL9" s="8">
        <v>-28.673788143541664</v>
      </c>
      <c r="BM9" s="8" t="s">
        <v>99</v>
      </c>
      <c r="BN9" s="10">
        <v>983569.37</v>
      </c>
      <c r="BO9" s="10">
        <v>1033000</v>
      </c>
      <c r="BP9" s="10">
        <v>516500</v>
      </c>
      <c r="BQ9" s="10">
        <v>463343.78</v>
      </c>
      <c r="BR9" s="8">
        <v>-53156.22</v>
      </c>
      <c r="BS9" s="8">
        <v>-10.291620522749273</v>
      </c>
      <c r="BT9" s="8" t="s">
        <v>99</v>
      </c>
      <c r="BU9" s="10">
        <v>471759.17</v>
      </c>
      <c r="BV9" s="10">
        <v>480000</v>
      </c>
      <c r="BW9" s="10">
        <v>240000</v>
      </c>
      <c r="BX9" s="10">
        <v>313623.45999999996</v>
      </c>
      <c r="BY9" s="8">
        <v>73623.46</v>
      </c>
      <c r="BZ9" s="8">
        <v>30.676441666666665</v>
      </c>
      <c r="CA9" s="8" t="s">
        <v>98</v>
      </c>
      <c r="CB9" s="10">
        <v>454675.61</v>
      </c>
      <c r="CC9" s="10">
        <v>482000</v>
      </c>
      <c r="CD9" s="10">
        <v>241000</v>
      </c>
      <c r="CE9" s="10">
        <v>218884.30000000002</v>
      </c>
      <c r="CF9" s="8">
        <v>-22115.7</v>
      </c>
      <c r="CG9" s="8">
        <v>-9.176639004149377</v>
      </c>
      <c r="CH9" s="8" t="s">
        <v>99</v>
      </c>
      <c r="CI9" s="10">
        <v>188530.36</v>
      </c>
      <c r="CJ9" s="10">
        <v>187590</v>
      </c>
      <c r="CK9" s="10">
        <v>93795</v>
      </c>
      <c r="CL9" s="10">
        <v>86934.43</v>
      </c>
      <c r="CM9" s="8">
        <v>-6860.57</v>
      </c>
      <c r="CN9" s="8">
        <v>-7.314430406738099</v>
      </c>
      <c r="CO9" s="8" t="s">
        <v>99</v>
      </c>
      <c r="CP9" s="10">
        <v>784129.1</v>
      </c>
      <c r="CQ9" s="10">
        <v>850337.96</v>
      </c>
      <c r="CR9" s="10">
        <v>425168.98</v>
      </c>
      <c r="CS9" s="10">
        <v>652313.7000000001</v>
      </c>
      <c r="CT9" s="8">
        <v>227144.72</v>
      </c>
      <c r="CU9" s="8">
        <v>53.42457485962405</v>
      </c>
      <c r="CV9" s="8" t="s">
        <v>98</v>
      </c>
      <c r="CW9" s="10">
        <v>366053.29</v>
      </c>
      <c r="CX9" s="10">
        <v>405000</v>
      </c>
      <c r="CY9" s="10">
        <v>202500</v>
      </c>
      <c r="CZ9" s="10">
        <v>271143.43</v>
      </c>
      <c r="DA9" s="8">
        <v>68643.43</v>
      </c>
      <c r="DB9" s="8">
        <v>33.897990123456786</v>
      </c>
      <c r="DC9" s="8" t="s">
        <v>98</v>
      </c>
      <c r="DD9" s="10">
        <v>424139.08</v>
      </c>
      <c r="DE9" s="10">
        <v>400000</v>
      </c>
      <c r="DF9" s="10">
        <v>200000</v>
      </c>
      <c r="DG9" s="10">
        <v>216969.15000000002</v>
      </c>
      <c r="DH9" s="8">
        <v>16969.15</v>
      </c>
      <c r="DI9" s="8">
        <v>8.484575</v>
      </c>
      <c r="DJ9" s="8" t="s">
        <v>98</v>
      </c>
      <c r="DK9" s="10">
        <f t="shared" si="0"/>
        <v>41172544.87</v>
      </c>
      <c r="DL9" s="10">
        <f t="shared" si="1"/>
        <v>44876327.81</v>
      </c>
      <c r="DM9" s="10">
        <f t="shared" si="2"/>
        <v>22438163.905</v>
      </c>
      <c r="DN9" s="10">
        <f t="shared" si="3"/>
        <v>25601761.409999996</v>
      </c>
      <c r="DO9" s="8">
        <f t="shared" si="4"/>
        <v>3163597.504999995</v>
      </c>
      <c r="DP9" s="8">
        <f>DO9/DM9*100</f>
        <v>14.099181726250942</v>
      </c>
      <c r="DQ9" s="8" t="s">
        <v>98</v>
      </c>
    </row>
    <row r="10" spans="1:121" ht="15">
      <c r="A10" s="6" t="s">
        <v>26</v>
      </c>
      <c r="B10" s="7" t="s">
        <v>3</v>
      </c>
      <c r="C10" s="17">
        <v>185315271.28</v>
      </c>
      <c r="D10" s="17">
        <v>187000000</v>
      </c>
      <c r="E10" s="8">
        <v>93500000</v>
      </c>
      <c r="F10" s="8">
        <v>94648204.7</v>
      </c>
      <c r="G10" s="8">
        <v>1148204.7</v>
      </c>
      <c r="H10" s="8">
        <v>1.2280264171122994</v>
      </c>
      <c r="I10" s="8" t="s">
        <v>98</v>
      </c>
      <c r="J10" s="9">
        <v>40468119.49</v>
      </c>
      <c r="K10" s="9">
        <v>43100000</v>
      </c>
      <c r="L10" s="9">
        <v>21550000</v>
      </c>
      <c r="M10" s="9">
        <v>20146287.05</v>
      </c>
      <c r="N10" s="8">
        <v>-1403712.95</v>
      </c>
      <c r="O10" s="8">
        <v>-6.513749187935035</v>
      </c>
      <c r="P10" s="8" t="s">
        <v>99</v>
      </c>
      <c r="Q10" s="10">
        <v>6358363.75</v>
      </c>
      <c r="R10" s="10">
        <v>7366190</v>
      </c>
      <c r="S10" s="10">
        <v>3683095</v>
      </c>
      <c r="T10" s="10">
        <v>2855520.5</v>
      </c>
      <c r="U10" s="8">
        <v>-827574.5</v>
      </c>
      <c r="V10" s="8">
        <v>-22.469539884254953</v>
      </c>
      <c r="W10" s="8" t="s">
        <v>99</v>
      </c>
      <c r="X10" s="10">
        <v>5760725.13</v>
      </c>
      <c r="Y10" s="10">
        <v>6200000</v>
      </c>
      <c r="Z10" s="10">
        <v>3100000</v>
      </c>
      <c r="AA10" s="10">
        <v>2605981</v>
      </c>
      <c r="AB10" s="8">
        <v>-494019</v>
      </c>
      <c r="AC10" s="8">
        <v>-15.93609677419355</v>
      </c>
      <c r="AD10" s="8" t="s">
        <v>99</v>
      </c>
      <c r="AE10" s="10">
        <v>5262877.94</v>
      </c>
      <c r="AF10" s="10">
        <v>5387000</v>
      </c>
      <c r="AG10" s="10">
        <v>2693500</v>
      </c>
      <c r="AH10" s="10">
        <v>2764157.8200000003</v>
      </c>
      <c r="AI10" s="8">
        <v>70657.82</v>
      </c>
      <c r="AJ10" s="8">
        <v>2.623271579728977</v>
      </c>
      <c r="AK10" s="8" t="s">
        <v>98</v>
      </c>
      <c r="AL10" s="10">
        <v>3987173.78</v>
      </c>
      <c r="AM10" s="10">
        <v>4300000</v>
      </c>
      <c r="AN10" s="10">
        <v>2150000</v>
      </c>
      <c r="AO10" s="10">
        <v>1802141.3299999998</v>
      </c>
      <c r="AP10" s="8">
        <v>-347858.67</v>
      </c>
      <c r="AQ10" s="8">
        <v>-16.179473023255813</v>
      </c>
      <c r="AR10" s="8" t="s">
        <v>99</v>
      </c>
      <c r="AS10" s="10">
        <v>7519153</v>
      </c>
      <c r="AT10" s="10">
        <v>10200068</v>
      </c>
      <c r="AU10" s="10">
        <v>5100034</v>
      </c>
      <c r="AV10" s="10">
        <v>3237524</v>
      </c>
      <c r="AW10" s="8">
        <v>-1862510</v>
      </c>
      <c r="AX10" s="8">
        <v>-36.51956045783224</v>
      </c>
      <c r="AY10" s="8" t="s">
        <v>99</v>
      </c>
      <c r="AZ10" s="11">
        <v>6432141.15</v>
      </c>
      <c r="BA10" s="11">
        <v>6450000</v>
      </c>
      <c r="BB10" s="10">
        <v>3225000</v>
      </c>
      <c r="BC10" s="10">
        <v>3924091.39</v>
      </c>
      <c r="BD10" s="8">
        <v>699091.39</v>
      </c>
      <c r="BE10" s="8">
        <v>21.677252403100777</v>
      </c>
      <c r="BF10" s="8" t="s">
        <v>98</v>
      </c>
      <c r="BG10" s="10">
        <v>5396369.68</v>
      </c>
      <c r="BH10" s="10">
        <v>6292468</v>
      </c>
      <c r="BI10" s="10">
        <v>3146234</v>
      </c>
      <c r="BJ10" s="10">
        <v>3053354.59</v>
      </c>
      <c r="BK10" s="8">
        <v>-92879.41</v>
      </c>
      <c r="BL10" s="8">
        <v>-2.952082076539762</v>
      </c>
      <c r="BM10" s="8" t="s">
        <v>99</v>
      </c>
      <c r="BN10" s="10">
        <v>5557278.07</v>
      </c>
      <c r="BO10" s="10">
        <v>6130000</v>
      </c>
      <c r="BP10" s="10">
        <v>3065000</v>
      </c>
      <c r="BQ10" s="10">
        <v>3267204.1799999997</v>
      </c>
      <c r="BR10" s="8">
        <v>202204.18</v>
      </c>
      <c r="BS10" s="8">
        <v>6.5972</v>
      </c>
      <c r="BT10" s="8" t="s">
        <v>98</v>
      </c>
      <c r="BU10" s="10">
        <v>2973654.45</v>
      </c>
      <c r="BV10" s="10">
        <v>2300000</v>
      </c>
      <c r="BW10" s="10">
        <v>1150000</v>
      </c>
      <c r="BX10" s="10">
        <v>1845506.52</v>
      </c>
      <c r="BY10" s="8">
        <v>695506.52</v>
      </c>
      <c r="BZ10" s="8">
        <v>60.478827826086956</v>
      </c>
      <c r="CA10" s="8" t="s">
        <v>98</v>
      </c>
      <c r="CB10" s="10">
        <v>3125484.13</v>
      </c>
      <c r="CC10" s="10">
        <v>3395100</v>
      </c>
      <c r="CD10" s="10">
        <v>1697550</v>
      </c>
      <c r="CE10" s="10">
        <v>1543448.92</v>
      </c>
      <c r="CF10" s="8">
        <v>-154101.08</v>
      </c>
      <c r="CG10" s="8">
        <v>-9.077852198757032</v>
      </c>
      <c r="CH10" s="8" t="s">
        <v>99</v>
      </c>
      <c r="CI10" s="10">
        <v>1376988.56</v>
      </c>
      <c r="CJ10" s="10">
        <v>1345000</v>
      </c>
      <c r="CK10" s="10">
        <v>672500</v>
      </c>
      <c r="CL10" s="10">
        <v>661769.13</v>
      </c>
      <c r="CM10" s="8">
        <v>-10730.87</v>
      </c>
      <c r="CN10" s="8">
        <v>-1.5956684014869889</v>
      </c>
      <c r="CO10" s="8" t="s">
        <v>99</v>
      </c>
      <c r="CP10" s="10">
        <v>8226341.03</v>
      </c>
      <c r="CQ10" s="10">
        <v>8753676.95</v>
      </c>
      <c r="CR10" s="10">
        <v>4376838.475</v>
      </c>
      <c r="CS10" s="10">
        <v>4505444.5</v>
      </c>
      <c r="CT10" s="8">
        <v>128606.025</v>
      </c>
      <c r="CU10" s="8">
        <v>2.938331531642826</v>
      </c>
      <c r="CV10" s="8" t="s">
        <v>98</v>
      </c>
      <c r="CW10" s="10">
        <v>3367916.86</v>
      </c>
      <c r="CX10" s="10">
        <v>3075000</v>
      </c>
      <c r="CY10" s="10">
        <v>1537500</v>
      </c>
      <c r="CZ10" s="10">
        <v>1550599.4100000001</v>
      </c>
      <c r="DA10" s="8">
        <v>13099.41</v>
      </c>
      <c r="DB10" s="8">
        <v>0.8519941463414634</v>
      </c>
      <c r="DC10" s="8" t="s">
        <v>98</v>
      </c>
      <c r="DD10" s="10">
        <v>4475195.72</v>
      </c>
      <c r="DE10" s="10">
        <v>4500000</v>
      </c>
      <c r="DF10" s="10">
        <v>2250000</v>
      </c>
      <c r="DG10" s="10">
        <v>2237655.99</v>
      </c>
      <c r="DH10" s="8">
        <v>-12344.01</v>
      </c>
      <c r="DI10" s="8">
        <v>-0.5486226666666667</v>
      </c>
      <c r="DJ10" s="8" t="s">
        <v>99</v>
      </c>
      <c r="DK10" s="10">
        <f t="shared" si="0"/>
        <v>295603054.02000004</v>
      </c>
      <c r="DL10" s="10">
        <f t="shared" si="1"/>
        <v>305794502.95</v>
      </c>
      <c r="DM10" s="10">
        <f t="shared" si="2"/>
        <v>152897251.475</v>
      </c>
      <c r="DN10" s="10">
        <f t="shared" si="3"/>
        <v>150648891.03</v>
      </c>
      <c r="DO10" s="8">
        <f t="shared" si="4"/>
        <v>-2248360.444999993</v>
      </c>
      <c r="DP10" s="8">
        <f>DO10/DM10*100</f>
        <v>-1.4705041610035867</v>
      </c>
      <c r="DQ10" s="8" t="s">
        <v>99</v>
      </c>
    </row>
    <row r="11" spans="1:121" ht="15">
      <c r="A11" s="6" t="s">
        <v>27</v>
      </c>
      <c r="B11" s="7" t="s">
        <v>4</v>
      </c>
      <c r="C11" s="17">
        <v>128048368.58</v>
      </c>
      <c r="D11" s="17">
        <v>129000000</v>
      </c>
      <c r="E11" s="8">
        <v>64500000</v>
      </c>
      <c r="F11" s="8">
        <v>75276095.47999999</v>
      </c>
      <c r="G11" s="8">
        <v>10776095.48</v>
      </c>
      <c r="H11" s="8">
        <v>16.707124775193797</v>
      </c>
      <c r="I11" s="8" t="s">
        <v>98</v>
      </c>
      <c r="J11" s="9">
        <v>32945025.02</v>
      </c>
      <c r="K11" s="9">
        <v>32425000</v>
      </c>
      <c r="L11" s="9">
        <v>16212500</v>
      </c>
      <c r="M11" s="9">
        <v>11188659.94</v>
      </c>
      <c r="N11" s="8">
        <v>-5023840.06</v>
      </c>
      <c r="O11" s="8">
        <v>-30.98744832690825</v>
      </c>
      <c r="P11" s="8" t="s">
        <v>99</v>
      </c>
      <c r="Q11" s="10">
        <v>3915764.53</v>
      </c>
      <c r="R11" s="10">
        <v>4364880</v>
      </c>
      <c r="S11" s="10">
        <v>2182440</v>
      </c>
      <c r="T11" s="10">
        <v>2254779.1300000004</v>
      </c>
      <c r="U11" s="8">
        <v>72339.13</v>
      </c>
      <c r="V11" s="8">
        <v>3.3145987976759956</v>
      </c>
      <c r="W11" s="8" t="s">
        <v>98</v>
      </c>
      <c r="X11" s="10">
        <v>1621991.63</v>
      </c>
      <c r="Y11" s="10">
        <v>3100000</v>
      </c>
      <c r="Z11" s="10">
        <v>1550000</v>
      </c>
      <c r="AA11" s="10">
        <v>504013.12</v>
      </c>
      <c r="AB11" s="8">
        <v>-1045986.88</v>
      </c>
      <c r="AC11" s="8">
        <v>-67.48302451612903</v>
      </c>
      <c r="AD11" s="8" t="s">
        <v>99</v>
      </c>
      <c r="AE11" s="10">
        <v>1032434.67</v>
      </c>
      <c r="AF11" s="10">
        <v>1060000</v>
      </c>
      <c r="AG11" s="10">
        <v>530000</v>
      </c>
      <c r="AH11" s="10">
        <v>672921.91</v>
      </c>
      <c r="AI11" s="8">
        <v>142921.91</v>
      </c>
      <c r="AJ11" s="8">
        <v>26.966398113207546</v>
      </c>
      <c r="AK11" s="8" t="s">
        <v>98</v>
      </c>
      <c r="AL11" s="10">
        <v>732570.89</v>
      </c>
      <c r="AM11" s="10">
        <v>830000</v>
      </c>
      <c r="AN11" s="10">
        <v>415000</v>
      </c>
      <c r="AO11" s="10">
        <v>358331.25</v>
      </c>
      <c r="AP11" s="8">
        <v>-56668.75</v>
      </c>
      <c r="AQ11" s="8">
        <v>-13.655120481927712</v>
      </c>
      <c r="AR11" s="8" t="s">
        <v>99</v>
      </c>
      <c r="AS11" s="10">
        <v>4297037.56</v>
      </c>
      <c r="AT11" s="10">
        <v>5894106</v>
      </c>
      <c r="AU11" s="10">
        <v>2947053</v>
      </c>
      <c r="AV11" s="10">
        <v>2838732</v>
      </c>
      <c r="AW11" s="8">
        <v>-108321</v>
      </c>
      <c r="AX11" s="8">
        <v>-3.675570137354164</v>
      </c>
      <c r="AY11" s="8" t="s">
        <v>99</v>
      </c>
      <c r="AZ11" s="11">
        <v>1852252.95</v>
      </c>
      <c r="BA11" s="11">
        <v>3300000</v>
      </c>
      <c r="BB11" s="10">
        <v>1650000</v>
      </c>
      <c r="BC11" s="10">
        <v>818766.8200000001</v>
      </c>
      <c r="BD11" s="8">
        <v>-831233.18</v>
      </c>
      <c r="BE11" s="8">
        <v>-50.37776848484849</v>
      </c>
      <c r="BF11" s="8" t="s">
        <v>99</v>
      </c>
      <c r="BG11" s="10">
        <v>1523927.08</v>
      </c>
      <c r="BH11" s="10">
        <v>1904867</v>
      </c>
      <c r="BI11" s="10">
        <v>952433.5</v>
      </c>
      <c r="BJ11" s="10">
        <v>881743.04</v>
      </c>
      <c r="BK11" s="8">
        <v>-70690.46</v>
      </c>
      <c r="BL11" s="8">
        <v>-7.422088786251219</v>
      </c>
      <c r="BM11" s="8" t="s">
        <v>99</v>
      </c>
      <c r="BN11" s="10">
        <v>3051164.37</v>
      </c>
      <c r="BO11" s="10">
        <v>3370000</v>
      </c>
      <c r="BP11" s="10">
        <v>1685000</v>
      </c>
      <c r="BQ11" s="10">
        <v>1486060.84</v>
      </c>
      <c r="BR11" s="8">
        <v>-198939.16</v>
      </c>
      <c r="BS11" s="8">
        <v>-11.80647833827893</v>
      </c>
      <c r="BT11" s="8" t="s">
        <v>99</v>
      </c>
      <c r="BU11" s="10">
        <v>3199217.64</v>
      </c>
      <c r="BV11" s="10">
        <v>3150000</v>
      </c>
      <c r="BW11" s="10">
        <v>1575000</v>
      </c>
      <c r="BX11" s="10">
        <v>1450299.55</v>
      </c>
      <c r="BY11" s="8">
        <v>-124700.45</v>
      </c>
      <c r="BZ11" s="8">
        <v>-7.917488888888889</v>
      </c>
      <c r="CA11" s="8" t="s">
        <v>99</v>
      </c>
      <c r="CB11" s="10">
        <v>1748855.82</v>
      </c>
      <c r="CC11" s="10">
        <v>1848800</v>
      </c>
      <c r="CD11" s="10">
        <v>924400</v>
      </c>
      <c r="CE11" s="10">
        <v>818997.5</v>
      </c>
      <c r="CF11" s="8">
        <v>-105402.5</v>
      </c>
      <c r="CG11" s="8">
        <v>-11.402260926006058</v>
      </c>
      <c r="CH11" s="8" t="s">
        <v>99</v>
      </c>
      <c r="CI11" s="10">
        <v>541937.76</v>
      </c>
      <c r="CJ11" s="10">
        <v>684200</v>
      </c>
      <c r="CK11" s="10">
        <v>342100</v>
      </c>
      <c r="CL11" s="10">
        <v>253254.47999999998</v>
      </c>
      <c r="CM11" s="8">
        <v>-88845.52</v>
      </c>
      <c r="CN11" s="8">
        <v>-25.97062847120725</v>
      </c>
      <c r="CO11" s="8" t="s">
        <v>99</v>
      </c>
      <c r="CP11" s="10">
        <v>4667450.89</v>
      </c>
      <c r="CQ11" s="10">
        <v>4926811.15</v>
      </c>
      <c r="CR11" s="10">
        <v>2463405.575</v>
      </c>
      <c r="CS11" s="10">
        <v>2400495.4200000004</v>
      </c>
      <c r="CT11" s="8">
        <v>-62910.155</v>
      </c>
      <c r="CU11" s="8">
        <v>-2.5537879607989438</v>
      </c>
      <c r="CV11" s="8" t="s">
        <v>99</v>
      </c>
      <c r="CW11" s="10">
        <v>801847.54</v>
      </c>
      <c r="CX11" s="10">
        <v>1136000</v>
      </c>
      <c r="CY11" s="10">
        <v>568000</v>
      </c>
      <c r="CZ11" s="10">
        <v>589278.71</v>
      </c>
      <c r="DA11" s="8">
        <v>21278.71</v>
      </c>
      <c r="DB11" s="8">
        <v>3.7462517605633803</v>
      </c>
      <c r="DC11" s="8" t="s">
        <v>98</v>
      </c>
      <c r="DD11" s="10">
        <v>1115802.49</v>
      </c>
      <c r="DE11" s="10">
        <v>1100000</v>
      </c>
      <c r="DF11" s="10">
        <v>550000</v>
      </c>
      <c r="DG11" s="10">
        <v>507687</v>
      </c>
      <c r="DH11" s="8">
        <v>-42313</v>
      </c>
      <c r="DI11" s="8">
        <v>-7.693272727272728</v>
      </c>
      <c r="DJ11" s="8" t="s">
        <v>99</v>
      </c>
      <c r="DK11" s="10">
        <f t="shared" si="0"/>
        <v>191095649.41999993</v>
      </c>
      <c r="DL11" s="10">
        <f t="shared" si="1"/>
        <v>198094664.15</v>
      </c>
      <c r="DM11" s="10">
        <f t="shared" si="2"/>
        <v>99047332.075</v>
      </c>
      <c r="DN11" s="10">
        <f t="shared" si="3"/>
        <v>102300116.18999998</v>
      </c>
      <c r="DO11" s="8">
        <f t="shared" si="4"/>
        <v>3252784.1149999797</v>
      </c>
      <c r="DP11" s="8">
        <f>DO11/DM11*100</f>
        <v>3.2840704003384227</v>
      </c>
      <c r="DQ11" s="8" t="s">
        <v>98</v>
      </c>
    </row>
    <row r="12" spans="1:121" ht="15">
      <c r="A12" s="6" t="s">
        <v>28</v>
      </c>
      <c r="B12" s="7" t="s">
        <v>5</v>
      </c>
      <c r="C12" s="17">
        <v>5662100.55</v>
      </c>
      <c r="D12" s="17">
        <v>4000000</v>
      </c>
      <c r="E12" s="8">
        <v>2000000</v>
      </c>
      <c r="F12" s="8">
        <v>1970770.5</v>
      </c>
      <c r="G12" s="8">
        <v>-29229.5</v>
      </c>
      <c r="H12" s="8">
        <v>-1.461475</v>
      </c>
      <c r="I12" s="8" t="s">
        <v>99</v>
      </c>
      <c r="J12" s="9">
        <v>847709.95</v>
      </c>
      <c r="K12" s="9">
        <v>500000</v>
      </c>
      <c r="L12" s="9">
        <v>250000</v>
      </c>
      <c r="M12" s="9">
        <v>81187.83999999997</v>
      </c>
      <c r="N12" s="8">
        <v>-168812.16</v>
      </c>
      <c r="O12" s="8">
        <v>-67.524864</v>
      </c>
      <c r="P12" s="8" t="s">
        <v>99</v>
      </c>
      <c r="Q12" s="10">
        <v>102845.47</v>
      </c>
      <c r="R12" s="10">
        <v>111180</v>
      </c>
      <c r="S12" s="10">
        <v>55590</v>
      </c>
      <c r="T12" s="10">
        <v>31348</v>
      </c>
      <c r="U12" s="8">
        <v>-24242</v>
      </c>
      <c r="V12" s="8">
        <v>-43.608562691131496</v>
      </c>
      <c r="W12" s="8" t="s">
        <v>99</v>
      </c>
      <c r="X12" s="10">
        <v>198825.97</v>
      </c>
      <c r="Y12" s="10">
        <v>350000</v>
      </c>
      <c r="Z12" s="10">
        <v>175000</v>
      </c>
      <c r="AA12" s="10">
        <v>144088.26</v>
      </c>
      <c r="AB12" s="8">
        <v>-30911.74</v>
      </c>
      <c r="AC12" s="8">
        <v>-17.66385142857143</v>
      </c>
      <c r="AD12" s="8" t="s">
        <v>99</v>
      </c>
      <c r="AE12" s="10">
        <v>46656</v>
      </c>
      <c r="AF12" s="10">
        <v>56000</v>
      </c>
      <c r="AG12" s="10">
        <v>28000</v>
      </c>
      <c r="AH12" s="10">
        <v>4031</v>
      </c>
      <c r="AI12" s="8">
        <v>-23969</v>
      </c>
      <c r="AJ12" s="8">
        <v>-85.60357142857143</v>
      </c>
      <c r="AK12" s="8" t="s">
        <v>99</v>
      </c>
      <c r="AL12" s="10">
        <v>27149</v>
      </c>
      <c r="AM12" s="10">
        <v>20000</v>
      </c>
      <c r="AN12" s="10">
        <v>10000</v>
      </c>
      <c r="AO12" s="10">
        <v>8003</v>
      </c>
      <c r="AP12" s="8">
        <v>-1997</v>
      </c>
      <c r="AQ12" s="8">
        <v>-19.97</v>
      </c>
      <c r="AR12" s="8" t="s">
        <v>99</v>
      </c>
      <c r="AS12" s="10">
        <v>532264.15</v>
      </c>
      <c r="AT12" s="10">
        <v>792155.77</v>
      </c>
      <c r="AU12" s="10">
        <v>396077.885</v>
      </c>
      <c r="AV12" s="10">
        <v>151590</v>
      </c>
      <c r="AW12" s="8">
        <v>-244487.885</v>
      </c>
      <c r="AX12" s="8">
        <v>-61.7272244321341</v>
      </c>
      <c r="AY12" s="8" t="s">
        <v>99</v>
      </c>
      <c r="AZ12" s="11">
        <v>412237.5</v>
      </c>
      <c r="BA12" s="11">
        <v>250000</v>
      </c>
      <c r="BB12" s="10">
        <v>125000</v>
      </c>
      <c r="BC12" s="10">
        <v>87040</v>
      </c>
      <c r="BD12" s="8">
        <v>-37960</v>
      </c>
      <c r="BE12" s="8">
        <v>-30.368</v>
      </c>
      <c r="BF12" s="8" t="s">
        <v>99</v>
      </c>
      <c r="BG12" s="10">
        <v>39174.5</v>
      </c>
      <c r="BH12" s="10">
        <v>52000</v>
      </c>
      <c r="BI12" s="10">
        <v>26000</v>
      </c>
      <c r="BJ12" s="10">
        <v>11323</v>
      </c>
      <c r="BK12" s="8">
        <v>-14677</v>
      </c>
      <c r="BL12" s="8">
        <v>-56.45</v>
      </c>
      <c r="BM12" s="8" t="s">
        <v>99</v>
      </c>
      <c r="BN12" s="10">
        <v>164073</v>
      </c>
      <c r="BO12" s="10">
        <v>170000</v>
      </c>
      <c r="BP12" s="10">
        <v>85000</v>
      </c>
      <c r="BQ12" s="10">
        <v>145906</v>
      </c>
      <c r="BR12" s="8">
        <v>60906</v>
      </c>
      <c r="BS12" s="8">
        <v>71.65411764705883</v>
      </c>
      <c r="BT12" s="8" t="s">
        <v>98</v>
      </c>
      <c r="BU12" s="10">
        <v>95132</v>
      </c>
      <c r="BV12" s="10">
        <v>83000</v>
      </c>
      <c r="BW12" s="10">
        <v>41500</v>
      </c>
      <c r="BX12" s="10">
        <v>23526.33</v>
      </c>
      <c r="BY12" s="8">
        <v>-17973.67</v>
      </c>
      <c r="BZ12" s="8">
        <v>-43.310048192771085</v>
      </c>
      <c r="CA12" s="8" t="s">
        <v>99</v>
      </c>
      <c r="CB12" s="10">
        <v>525653.5</v>
      </c>
      <c r="CC12" s="10">
        <v>453730</v>
      </c>
      <c r="CD12" s="10">
        <v>226865</v>
      </c>
      <c r="CE12" s="10">
        <v>190792</v>
      </c>
      <c r="CF12" s="8">
        <v>-36073</v>
      </c>
      <c r="CG12" s="8">
        <v>-15.90064575849073</v>
      </c>
      <c r="CH12" s="8" t="s">
        <v>99</v>
      </c>
      <c r="CI12" s="10">
        <v>4492</v>
      </c>
      <c r="CJ12" s="10">
        <v>5780</v>
      </c>
      <c r="CK12" s="10">
        <v>2890</v>
      </c>
      <c r="CL12" s="10">
        <v>1318</v>
      </c>
      <c r="CM12" s="8">
        <v>-1572</v>
      </c>
      <c r="CN12" s="8">
        <v>-54.39446366782007</v>
      </c>
      <c r="CO12" s="8" t="s">
        <v>99</v>
      </c>
      <c r="CP12" s="10">
        <v>88993</v>
      </c>
      <c r="CQ12" s="10">
        <v>85750</v>
      </c>
      <c r="CR12" s="10">
        <v>42875</v>
      </c>
      <c r="CS12" s="10">
        <v>21727</v>
      </c>
      <c r="CT12" s="8">
        <v>-21148</v>
      </c>
      <c r="CU12" s="8">
        <v>-49.32478134110787</v>
      </c>
      <c r="CV12" s="8" t="s">
        <v>99</v>
      </c>
      <c r="CW12" s="10">
        <v>0</v>
      </c>
      <c r="CX12" s="10">
        <v>0</v>
      </c>
      <c r="CY12" s="2">
        <v>0</v>
      </c>
      <c r="CZ12" s="2">
        <v>0</v>
      </c>
      <c r="DA12" s="8">
        <v>0</v>
      </c>
      <c r="DB12" s="8"/>
      <c r="DC12" s="8" t="s">
        <v>98</v>
      </c>
      <c r="DD12" s="10">
        <v>840</v>
      </c>
      <c r="DE12" s="10">
        <v>450</v>
      </c>
      <c r="DF12" s="10">
        <v>225</v>
      </c>
      <c r="DG12" s="10">
        <v>0</v>
      </c>
      <c r="DH12" s="8">
        <v>-225</v>
      </c>
      <c r="DI12" s="8">
        <v>-100</v>
      </c>
      <c r="DJ12" s="8" t="s">
        <v>99</v>
      </c>
      <c r="DK12" s="10">
        <f t="shared" si="0"/>
        <v>8748146.59</v>
      </c>
      <c r="DL12" s="10">
        <f t="shared" si="1"/>
        <v>6930045.77</v>
      </c>
      <c r="DM12" s="10">
        <f t="shared" si="2"/>
        <v>3465022.885</v>
      </c>
      <c r="DN12" s="10">
        <f t="shared" si="3"/>
        <v>2872650.9299999997</v>
      </c>
      <c r="DO12" s="8">
        <f t="shared" si="4"/>
        <v>-592371.9550000001</v>
      </c>
      <c r="DP12" s="8">
        <f>DO12/DM13*100</f>
        <v>-0.47173892423312763</v>
      </c>
      <c r="DQ12" s="8" t="s">
        <v>99</v>
      </c>
    </row>
    <row r="13" spans="1:121" ht="15">
      <c r="A13" s="6" t="s">
        <v>29</v>
      </c>
      <c r="B13" s="7" t="s">
        <v>6</v>
      </c>
      <c r="C13" s="17">
        <v>135646301.21</v>
      </c>
      <c r="D13" s="17">
        <v>141000000</v>
      </c>
      <c r="E13" s="8">
        <v>70500000</v>
      </c>
      <c r="F13" s="8">
        <v>72549251.03999999</v>
      </c>
      <c r="G13" s="8">
        <v>2049251.04</v>
      </c>
      <c r="H13" s="8">
        <v>2.906739063829787</v>
      </c>
      <c r="I13" s="8" t="s">
        <v>98</v>
      </c>
      <c r="J13" s="9">
        <v>36181179.3</v>
      </c>
      <c r="K13" s="9">
        <v>36565000</v>
      </c>
      <c r="L13" s="9">
        <v>18282500</v>
      </c>
      <c r="M13" s="9">
        <v>16665963.75</v>
      </c>
      <c r="N13" s="8">
        <v>-1616536.25</v>
      </c>
      <c r="O13" s="8">
        <v>-8.841986872692464</v>
      </c>
      <c r="P13" s="8" t="s">
        <v>99</v>
      </c>
      <c r="Q13" s="10">
        <v>4799071</v>
      </c>
      <c r="R13" s="10">
        <v>5321760</v>
      </c>
      <c r="S13" s="10">
        <v>2660880</v>
      </c>
      <c r="T13" s="10">
        <v>2963429</v>
      </c>
      <c r="U13" s="8">
        <v>302549</v>
      </c>
      <c r="V13" s="8">
        <v>11.370260966296865</v>
      </c>
      <c r="W13" s="8" t="s">
        <v>98</v>
      </c>
      <c r="X13" s="10">
        <v>4089574.6</v>
      </c>
      <c r="Y13" s="10">
        <v>4350000</v>
      </c>
      <c r="Z13" s="10">
        <v>2175000</v>
      </c>
      <c r="AA13" s="10">
        <v>2002612.5</v>
      </c>
      <c r="AB13" s="8">
        <v>-172387.5</v>
      </c>
      <c r="AC13" s="8">
        <v>-7.925862068965517</v>
      </c>
      <c r="AD13" s="8" t="s">
        <v>99</v>
      </c>
      <c r="AE13" s="10">
        <v>3518886</v>
      </c>
      <c r="AF13" s="10">
        <v>3595000</v>
      </c>
      <c r="AG13" s="10">
        <v>1797500</v>
      </c>
      <c r="AH13" s="10">
        <v>1927455.5</v>
      </c>
      <c r="AI13" s="8">
        <v>129955.5</v>
      </c>
      <c r="AJ13" s="8">
        <v>7.229791376912379</v>
      </c>
      <c r="AK13" s="8" t="s">
        <v>98</v>
      </c>
      <c r="AL13" s="10">
        <v>2243056</v>
      </c>
      <c r="AM13" s="10">
        <v>2350000</v>
      </c>
      <c r="AN13" s="10">
        <v>1175000</v>
      </c>
      <c r="AO13" s="10">
        <v>1051764</v>
      </c>
      <c r="AP13" s="8">
        <v>-123236</v>
      </c>
      <c r="AQ13" s="8">
        <v>-10.488170212765958</v>
      </c>
      <c r="AR13" s="8" t="s">
        <v>99</v>
      </c>
      <c r="AS13" s="10">
        <v>9566652</v>
      </c>
      <c r="AT13" s="10">
        <v>10769102</v>
      </c>
      <c r="AU13" s="10">
        <v>5384551</v>
      </c>
      <c r="AV13" s="10">
        <v>4728454</v>
      </c>
      <c r="AW13" s="8">
        <v>-656097</v>
      </c>
      <c r="AX13" s="8">
        <v>-12.184804266873877</v>
      </c>
      <c r="AY13" s="8" t="s">
        <v>99</v>
      </c>
      <c r="AZ13" s="11">
        <v>5018814</v>
      </c>
      <c r="BA13" s="11">
        <v>1653000</v>
      </c>
      <c r="BB13" s="10">
        <v>826500</v>
      </c>
      <c r="BC13" s="10">
        <v>2713383</v>
      </c>
      <c r="BD13" s="8">
        <v>1886883</v>
      </c>
      <c r="BE13" s="8">
        <v>228.29800362976405</v>
      </c>
      <c r="BF13" s="8" t="s">
        <v>98</v>
      </c>
      <c r="BG13" s="10">
        <v>2564811.7</v>
      </c>
      <c r="BH13" s="10">
        <v>3144768</v>
      </c>
      <c r="BI13" s="10">
        <v>1572384</v>
      </c>
      <c r="BJ13" s="10">
        <v>1495485</v>
      </c>
      <c r="BK13" s="8">
        <v>-76899</v>
      </c>
      <c r="BL13" s="8">
        <v>-4.890599242933024</v>
      </c>
      <c r="BM13" s="8" t="s">
        <v>99</v>
      </c>
      <c r="BN13" s="10">
        <v>5864803</v>
      </c>
      <c r="BO13" s="10">
        <v>6450000</v>
      </c>
      <c r="BP13" s="10">
        <v>3225000</v>
      </c>
      <c r="BQ13" s="10">
        <v>3328073</v>
      </c>
      <c r="BR13" s="8">
        <v>103073</v>
      </c>
      <c r="BS13" s="8">
        <v>3.196062015503876</v>
      </c>
      <c r="BT13" s="8" t="s">
        <v>98</v>
      </c>
      <c r="BU13" s="10">
        <v>6583194.54</v>
      </c>
      <c r="BV13" s="10">
        <v>6150000</v>
      </c>
      <c r="BW13" s="10">
        <v>3075000</v>
      </c>
      <c r="BX13" s="10">
        <v>2809386</v>
      </c>
      <c r="BY13" s="8">
        <v>-265614</v>
      </c>
      <c r="BZ13" s="8">
        <v>-8.637853658536585</v>
      </c>
      <c r="CA13" s="8" t="s">
        <v>99</v>
      </c>
      <c r="CB13" s="10">
        <v>10690853</v>
      </c>
      <c r="CC13" s="10">
        <v>10633000</v>
      </c>
      <c r="CD13" s="10">
        <v>5316500</v>
      </c>
      <c r="CE13" s="10">
        <v>4941657</v>
      </c>
      <c r="CF13" s="8">
        <v>-374843</v>
      </c>
      <c r="CG13" s="8">
        <v>-7.050559578670178</v>
      </c>
      <c r="CH13" s="8" t="s">
        <v>99</v>
      </c>
      <c r="CI13" s="10">
        <v>1599314.55</v>
      </c>
      <c r="CJ13" s="10">
        <v>1629900</v>
      </c>
      <c r="CK13" s="10">
        <v>814950</v>
      </c>
      <c r="CL13" s="10">
        <v>743338.75</v>
      </c>
      <c r="CM13" s="8">
        <v>-71611.25</v>
      </c>
      <c r="CN13" s="8">
        <v>-8.787195533468312</v>
      </c>
      <c r="CO13" s="8" t="s">
        <v>99</v>
      </c>
      <c r="CP13" s="10">
        <v>13068338.5</v>
      </c>
      <c r="CQ13" s="10">
        <v>13827950.1</v>
      </c>
      <c r="CR13" s="10">
        <v>6913975.05</v>
      </c>
      <c r="CS13" s="10">
        <v>6171021.25</v>
      </c>
      <c r="CT13" s="8">
        <v>-742953.8</v>
      </c>
      <c r="CU13" s="8">
        <v>-10.745682398723726</v>
      </c>
      <c r="CV13" s="8" t="s">
        <v>99</v>
      </c>
      <c r="CW13" s="10">
        <v>2103034.92</v>
      </c>
      <c r="CX13" s="10">
        <v>1804500</v>
      </c>
      <c r="CY13" s="10">
        <v>902250</v>
      </c>
      <c r="CZ13" s="10">
        <v>1223571</v>
      </c>
      <c r="DA13" s="8">
        <v>321321</v>
      </c>
      <c r="DB13" s="8">
        <v>35.613300083125516</v>
      </c>
      <c r="DC13" s="8" t="s">
        <v>98</v>
      </c>
      <c r="DD13" s="10">
        <v>1898998</v>
      </c>
      <c r="DE13" s="10">
        <v>1900000</v>
      </c>
      <c r="DF13" s="10">
        <v>950000</v>
      </c>
      <c r="DG13" s="10">
        <v>886304</v>
      </c>
      <c r="DH13" s="8">
        <v>-63696</v>
      </c>
      <c r="DI13" s="8">
        <v>-6.704842105263158</v>
      </c>
      <c r="DJ13" s="8" t="s">
        <v>99</v>
      </c>
      <c r="DK13" s="10">
        <f t="shared" si="0"/>
        <v>245436882.31999996</v>
      </c>
      <c r="DL13" s="10">
        <f t="shared" si="1"/>
        <v>251143980.1</v>
      </c>
      <c r="DM13" s="10">
        <f t="shared" si="2"/>
        <v>125571990.05</v>
      </c>
      <c r="DN13" s="10">
        <f t="shared" si="3"/>
        <v>126201148.78999999</v>
      </c>
      <c r="DO13" s="8">
        <f t="shared" si="4"/>
        <v>629158.7399999946</v>
      </c>
      <c r="DP13" s="8">
        <f>DO13/DM14*100</f>
        <v>0.14164781384938235</v>
      </c>
      <c r="DQ13" s="8" t="s">
        <v>99</v>
      </c>
    </row>
    <row r="14" spans="1:121" ht="15">
      <c r="A14" s="6" t="s">
        <v>30</v>
      </c>
      <c r="B14" s="7" t="s">
        <v>7</v>
      </c>
      <c r="C14" s="17">
        <v>312754115.82</v>
      </c>
      <c r="D14" s="17">
        <v>331500000</v>
      </c>
      <c r="E14" s="8">
        <v>165750000</v>
      </c>
      <c r="F14" s="8">
        <v>164527603.23</v>
      </c>
      <c r="G14" s="8">
        <v>-1222396.77</v>
      </c>
      <c r="H14" s="8">
        <v>-0.7374942805429865</v>
      </c>
      <c r="I14" s="8" t="s">
        <v>99</v>
      </c>
      <c r="J14" s="9">
        <v>129741553.6</v>
      </c>
      <c r="K14" s="9">
        <v>140000000</v>
      </c>
      <c r="L14" s="9">
        <v>70000000</v>
      </c>
      <c r="M14" s="9">
        <v>70294632.39</v>
      </c>
      <c r="N14" s="8">
        <v>294632.39</v>
      </c>
      <c r="O14" s="8">
        <v>0.4209034142857143</v>
      </c>
      <c r="P14" s="8" t="s">
        <v>98</v>
      </c>
      <c r="Q14" s="10">
        <v>33485901.02</v>
      </c>
      <c r="R14" s="10">
        <v>35463890</v>
      </c>
      <c r="S14" s="10">
        <v>17731945</v>
      </c>
      <c r="T14" s="10">
        <v>17569980</v>
      </c>
      <c r="U14" s="8">
        <v>-161965</v>
      </c>
      <c r="V14" s="8">
        <v>-0.9134079763951445</v>
      </c>
      <c r="W14" s="8" t="s">
        <v>99</v>
      </c>
      <c r="X14" s="10">
        <v>28246715.73</v>
      </c>
      <c r="Y14" s="10">
        <v>31000000</v>
      </c>
      <c r="Z14" s="10">
        <v>15500000</v>
      </c>
      <c r="AA14" s="10">
        <v>14360432.17</v>
      </c>
      <c r="AB14" s="8">
        <v>-1139567.83</v>
      </c>
      <c r="AC14" s="8">
        <v>-7.352050516129033</v>
      </c>
      <c r="AD14" s="8" t="s">
        <v>99</v>
      </c>
      <c r="AE14" s="10">
        <v>27726659.15</v>
      </c>
      <c r="AF14" s="10">
        <v>28607000</v>
      </c>
      <c r="AG14" s="10">
        <v>14303500</v>
      </c>
      <c r="AH14" s="10">
        <v>14715490</v>
      </c>
      <c r="AI14" s="8">
        <v>411990</v>
      </c>
      <c r="AJ14" s="8">
        <v>2.8803439717551647</v>
      </c>
      <c r="AK14" s="8" t="s">
        <v>98</v>
      </c>
      <c r="AL14" s="10">
        <v>30383798.78</v>
      </c>
      <c r="AM14" s="10">
        <v>32200000</v>
      </c>
      <c r="AN14" s="10">
        <v>16100000</v>
      </c>
      <c r="AO14" s="10">
        <v>16203225.16</v>
      </c>
      <c r="AP14" s="8">
        <v>103225.16</v>
      </c>
      <c r="AQ14" s="8">
        <v>0.6411500621118013</v>
      </c>
      <c r="AR14" s="8" t="s">
        <v>98</v>
      </c>
      <c r="AS14" s="10">
        <v>51224014.27</v>
      </c>
      <c r="AT14" s="10">
        <v>53785214.98</v>
      </c>
      <c r="AU14" s="10">
        <v>26892607.49</v>
      </c>
      <c r="AV14" s="10">
        <v>28080603.87</v>
      </c>
      <c r="AW14" s="8">
        <v>1187996.38</v>
      </c>
      <c r="AX14" s="8">
        <v>4.4175574289021835</v>
      </c>
      <c r="AY14" s="8" t="s">
        <v>98</v>
      </c>
      <c r="AZ14" s="11">
        <v>21733714.59</v>
      </c>
      <c r="BA14" s="11">
        <v>22123104</v>
      </c>
      <c r="BB14" s="10">
        <v>11061552</v>
      </c>
      <c r="BC14" s="10">
        <v>13124077.8</v>
      </c>
      <c r="BD14" s="8">
        <v>2062525.8</v>
      </c>
      <c r="BE14" s="8">
        <v>18.64589887567314</v>
      </c>
      <c r="BF14" s="8" t="s">
        <v>98</v>
      </c>
      <c r="BG14" s="10">
        <v>24879435</v>
      </c>
      <c r="BH14" s="10">
        <v>25238480</v>
      </c>
      <c r="BI14" s="10">
        <v>12619240</v>
      </c>
      <c r="BJ14" s="10">
        <v>13702966.38</v>
      </c>
      <c r="BK14" s="8">
        <v>1083726.38</v>
      </c>
      <c r="BL14" s="8">
        <v>8.587889445006196</v>
      </c>
      <c r="BM14" s="8" t="s">
        <v>98</v>
      </c>
      <c r="BN14" s="10">
        <v>30196838</v>
      </c>
      <c r="BO14" s="10">
        <v>33200000</v>
      </c>
      <c r="BP14" s="10">
        <v>16600000</v>
      </c>
      <c r="BQ14" s="10">
        <v>16201162.19</v>
      </c>
      <c r="BR14" s="8">
        <v>-398837.81</v>
      </c>
      <c r="BS14" s="8">
        <v>-2.402637409638554</v>
      </c>
      <c r="BT14" s="8" t="s">
        <v>99</v>
      </c>
      <c r="BU14" s="10">
        <v>28559199.79</v>
      </c>
      <c r="BV14" s="10">
        <v>30056000</v>
      </c>
      <c r="BW14" s="10">
        <v>15028000</v>
      </c>
      <c r="BX14" s="10">
        <v>15437785.8</v>
      </c>
      <c r="BY14" s="8">
        <v>409785.8</v>
      </c>
      <c r="BZ14" s="8">
        <v>2.726815278147458</v>
      </c>
      <c r="CA14" s="8" t="s">
        <v>98</v>
      </c>
      <c r="CB14" s="10">
        <v>35041233.15</v>
      </c>
      <c r="CC14" s="10">
        <v>36793400</v>
      </c>
      <c r="CD14" s="10">
        <v>18396700</v>
      </c>
      <c r="CE14" s="10">
        <v>19392088.38</v>
      </c>
      <c r="CF14" s="8">
        <v>995388.38</v>
      </c>
      <c r="CG14" s="8">
        <v>5.410689851984324</v>
      </c>
      <c r="CH14" s="8" t="s">
        <v>98</v>
      </c>
      <c r="CI14" s="10">
        <v>14555398.55</v>
      </c>
      <c r="CJ14" s="10">
        <v>14971900</v>
      </c>
      <c r="CK14" s="10">
        <v>7485950</v>
      </c>
      <c r="CL14" s="10">
        <v>8518635.06</v>
      </c>
      <c r="CM14" s="8">
        <v>1032685.06</v>
      </c>
      <c r="CN14" s="8">
        <v>13.7949767230612</v>
      </c>
      <c r="CO14" s="8" t="s">
        <v>98</v>
      </c>
      <c r="CP14" s="10">
        <v>29346522.2</v>
      </c>
      <c r="CQ14" s="10">
        <v>31353334</v>
      </c>
      <c r="CR14" s="10">
        <v>15676667</v>
      </c>
      <c r="CS14" s="10">
        <v>16372866.6</v>
      </c>
      <c r="CT14" s="8">
        <v>696199.6</v>
      </c>
      <c r="CU14" s="8">
        <v>4.440992463512812</v>
      </c>
      <c r="CV14" s="8" t="s">
        <v>98</v>
      </c>
      <c r="CW14" s="10">
        <v>22433870.18</v>
      </c>
      <c r="CX14" s="10">
        <v>23800000</v>
      </c>
      <c r="CY14" s="10">
        <v>11900000</v>
      </c>
      <c r="CZ14" s="10">
        <v>11525266.06</v>
      </c>
      <c r="DA14" s="8">
        <v>-374733.94</v>
      </c>
      <c r="DB14" s="8">
        <v>-3.149024705882353</v>
      </c>
      <c r="DC14" s="8" t="s">
        <v>99</v>
      </c>
      <c r="DD14" s="10">
        <v>17225030</v>
      </c>
      <c r="DE14" s="10">
        <v>18250000</v>
      </c>
      <c r="DF14" s="10">
        <v>9125000</v>
      </c>
      <c r="DG14" s="10">
        <v>9722637.98</v>
      </c>
      <c r="DH14" s="8">
        <v>597637.98</v>
      </c>
      <c r="DI14" s="8">
        <v>6.549457315068493</v>
      </c>
      <c r="DJ14" s="8" t="s">
        <v>98</v>
      </c>
      <c r="DK14" s="10">
        <f t="shared" si="0"/>
        <v>837533999.8299998</v>
      </c>
      <c r="DL14" s="10">
        <f t="shared" si="1"/>
        <v>888342322.98</v>
      </c>
      <c r="DM14" s="10">
        <f t="shared" si="2"/>
        <v>444171161.49</v>
      </c>
      <c r="DN14" s="10">
        <f t="shared" si="3"/>
        <v>449749453.07000005</v>
      </c>
      <c r="DO14" s="8">
        <f t="shared" si="4"/>
        <v>5578291.580000043</v>
      </c>
      <c r="DP14" s="8">
        <f>DO14/DM15*100</f>
        <v>5.836095570064455</v>
      </c>
      <c r="DQ14" s="8" t="s">
        <v>98</v>
      </c>
    </row>
    <row r="15" spans="1:121" ht="15">
      <c r="A15" s="6" t="s">
        <v>31</v>
      </c>
      <c r="B15" s="7" t="s">
        <v>8</v>
      </c>
      <c r="C15" s="17">
        <v>93448448.98</v>
      </c>
      <c r="D15" s="17">
        <v>74000000</v>
      </c>
      <c r="E15" s="8">
        <v>37000000</v>
      </c>
      <c r="F15" s="8">
        <v>36836069.120000005</v>
      </c>
      <c r="G15" s="8">
        <v>-163930.88</v>
      </c>
      <c r="H15" s="8">
        <v>-0.4430564324324324</v>
      </c>
      <c r="I15" s="8" t="s">
        <v>99</v>
      </c>
      <c r="J15" s="9">
        <v>26675266.43</v>
      </c>
      <c r="K15" s="9">
        <v>18250000</v>
      </c>
      <c r="L15" s="9">
        <v>9125000</v>
      </c>
      <c r="M15" s="9">
        <v>8723897.79</v>
      </c>
      <c r="N15" s="8">
        <v>-401102.21</v>
      </c>
      <c r="O15" s="8">
        <v>-4.395640657534247</v>
      </c>
      <c r="P15" s="8" t="s">
        <v>99</v>
      </c>
      <c r="Q15" s="10">
        <v>3316785.16</v>
      </c>
      <c r="R15" s="10">
        <v>3525340</v>
      </c>
      <c r="S15" s="10">
        <v>1762670</v>
      </c>
      <c r="T15" s="10">
        <v>1518889.6099999999</v>
      </c>
      <c r="U15" s="8">
        <v>-243780.39</v>
      </c>
      <c r="V15" s="8">
        <v>-13.830177514792899</v>
      </c>
      <c r="W15" s="8" t="s">
        <v>99</v>
      </c>
      <c r="X15" s="10">
        <v>3758042.41</v>
      </c>
      <c r="Y15" s="10">
        <v>920000</v>
      </c>
      <c r="Z15" s="10">
        <v>460000</v>
      </c>
      <c r="AA15" s="10">
        <v>2534224.23</v>
      </c>
      <c r="AB15" s="8">
        <v>2074224.23</v>
      </c>
      <c r="AC15" s="8">
        <v>450.9183108695652</v>
      </c>
      <c r="AD15" s="8" t="s">
        <v>98</v>
      </c>
      <c r="AE15" s="10">
        <v>7290847.32</v>
      </c>
      <c r="AF15" s="10">
        <v>5024781.98</v>
      </c>
      <c r="AG15" s="10">
        <v>2512390.99</v>
      </c>
      <c r="AH15" s="10">
        <v>2514003.86</v>
      </c>
      <c r="AI15" s="8">
        <v>1612.87</v>
      </c>
      <c r="AJ15" s="8">
        <v>0.06419661614850801</v>
      </c>
      <c r="AK15" s="8" t="s">
        <v>98</v>
      </c>
      <c r="AL15" s="10">
        <v>4550028.98</v>
      </c>
      <c r="AM15" s="10">
        <v>4000000</v>
      </c>
      <c r="AN15" s="10">
        <v>2000000</v>
      </c>
      <c r="AO15" s="10">
        <v>2598241.67</v>
      </c>
      <c r="AP15" s="8">
        <v>598241.67</v>
      </c>
      <c r="AQ15" s="8">
        <v>29.9120835</v>
      </c>
      <c r="AR15" s="8" t="s">
        <v>98</v>
      </c>
      <c r="AS15" s="10">
        <v>171537286.77</v>
      </c>
      <c r="AT15" s="10">
        <v>35712795.8</v>
      </c>
      <c r="AU15" s="10">
        <v>17856397.9</v>
      </c>
      <c r="AV15" s="10">
        <v>12626617.79</v>
      </c>
      <c r="AW15" s="8">
        <v>-5229780.11</v>
      </c>
      <c r="AX15" s="8">
        <v>-29.287990440670004</v>
      </c>
      <c r="AY15" s="8" t="s">
        <v>99</v>
      </c>
      <c r="AZ15" s="11">
        <v>3392827.96</v>
      </c>
      <c r="BA15" s="11">
        <v>2940000</v>
      </c>
      <c r="BB15" s="10">
        <v>1470000</v>
      </c>
      <c r="BC15" s="10">
        <v>2997330.84</v>
      </c>
      <c r="BD15" s="8">
        <v>1527330.84</v>
      </c>
      <c r="BE15" s="8">
        <v>103.90005714285714</v>
      </c>
      <c r="BF15" s="8" t="s">
        <v>98</v>
      </c>
      <c r="BG15" s="10">
        <v>5031094.95</v>
      </c>
      <c r="BH15" s="10">
        <v>5025681</v>
      </c>
      <c r="BI15" s="10">
        <v>2512840.5</v>
      </c>
      <c r="BJ15" s="10">
        <v>8203014.67</v>
      </c>
      <c r="BK15" s="8">
        <v>5690174.17</v>
      </c>
      <c r="BL15" s="8">
        <v>226.44390561199566</v>
      </c>
      <c r="BM15" s="8" t="s">
        <v>98</v>
      </c>
      <c r="BN15" s="10">
        <v>6283225.95</v>
      </c>
      <c r="BO15" s="10">
        <v>6910000</v>
      </c>
      <c r="BP15" s="10">
        <v>3455000</v>
      </c>
      <c r="BQ15" s="10">
        <v>1848449.02</v>
      </c>
      <c r="BR15" s="8">
        <v>-1606550.98</v>
      </c>
      <c r="BS15" s="8">
        <v>-46.49930477568741</v>
      </c>
      <c r="BT15" s="8" t="s">
        <v>99</v>
      </c>
      <c r="BU15" s="10">
        <v>6001182.99</v>
      </c>
      <c r="BV15" s="10">
        <v>5250000</v>
      </c>
      <c r="BW15" s="10">
        <v>2625000</v>
      </c>
      <c r="BX15" s="10">
        <v>1821630.32</v>
      </c>
      <c r="BY15" s="8">
        <v>-803369.68</v>
      </c>
      <c r="BZ15" s="8">
        <v>-30.604559238095238</v>
      </c>
      <c r="CA15" s="8" t="s">
        <v>99</v>
      </c>
      <c r="CB15" s="10">
        <v>49067243.69</v>
      </c>
      <c r="CC15" s="10">
        <v>13846900</v>
      </c>
      <c r="CD15" s="10">
        <v>6923450</v>
      </c>
      <c r="CE15" s="10">
        <v>4911647.02</v>
      </c>
      <c r="CF15" s="8">
        <v>-2011802.98</v>
      </c>
      <c r="CG15" s="8">
        <v>-29.057810484657214</v>
      </c>
      <c r="CH15" s="8" t="s">
        <v>99</v>
      </c>
      <c r="CI15" s="10">
        <v>3517923.22</v>
      </c>
      <c r="CJ15" s="10">
        <v>3923860</v>
      </c>
      <c r="CK15" s="10">
        <v>1961930</v>
      </c>
      <c r="CL15" s="10">
        <v>1379907.08</v>
      </c>
      <c r="CM15" s="8">
        <v>-582022.92</v>
      </c>
      <c r="CN15" s="8">
        <v>-29.665835172508704</v>
      </c>
      <c r="CO15" s="8" t="s">
        <v>99</v>
      </c>
      <c r="CP15" s="10">
        <v>8423047.75</v>
      </c>
      <c r="CQ15" s="10">
        <v>5995830.79</v>
      </c>
      <c r="CR15" s="10">
        <v>2997915.395</v>
      </c>
      <c r="CS15" s="10">
        <v>1914439.15</v>
      </c>
      <c r="CT15" s="8">
        <v>-1083476.245</v>
      </c>
      <c r="CU15" s="8">
        <v>-36.140988061472626</v>
      </c>
      <c r="CV15" s="8" t="s">
        <v>99</v>
      </c>
      <c r="CW15" s="10">
        <v>7704969.97</v>
      </c>
      <c r="CX15" s="10">
        <v>3340000</v>
      </c>
      <c r="CY15" s="10">
        <v>1670000</v>
      </c>
      <c r="CZ15" s="10">
        <v>2960345.7600000002</v>
      </c>
      <c r="DA15" s="8">
        <v>1290345.76</v>
      </c>
      <c r="DB15" s="8">
        <v>77.2662131736527</v>
      </c>
      <c r="DC15" s="8" t="s">
        <v>98</v>
      </c>
      <c r="DD15" s="10">
        <v>3167770.02</v>
      </c>
      <c r="DE15" s="10">
        <v>2500000</v>
      </c>
      <c r="DF15" s="10">
        <v>1250000</v>
      </c>
      <c r="DG15" s="10">
        <v>1306724.75</v>
      </c>
      <c r="DH15" s="8">
        <v>56724.75</v>
      </c>
      <c r="DI15" s="8">
        <v>4.53798</v>
      </c>
      <c r="DJ15" s="8" t="s">
        <v>98</v>
      </c>
      <c r="DK15" s="10">
        <f t="shared" si="0"/>
        <v>403165992.54999995</v>
      </c>
      <c r="DL15" s="10">
        <f t="shared" si="1"/>
        <v>191165189.57</v>
      </c>
      <c r="DM15" s="10">
        <f t="shared" si="2"/>
        <v>95582594.785</v>
      </c>
      <c r="DN15" s="10">
        <f t="shared" si="3"/>
        <v>94695432.67999999</v>
      </c>
      <c r="DO15" s="8">
        <f t="shared" si="4"/>
        <v>-887162.1050000042</v>
      </c>
      <c r="DP15" s="8">
        <f>DO15/DM16*100</f>
        <v>-0.8629878811406536</v>
      </c>
      <c r="DQ15" s="8" t="s">
        <v>99</v>
      </c>
    </row>
    <row r="16" spans="1:121" ht="15">
      <c r="A16" s="6" t="s">
        <v>45</v>
      </c>
      <c r="B16" s="7" t="s">
        <v>48</v>
      </c>
      <c r="C16" s="17">
        <v>58917846.98</v>
      </c>
      <c r="D16" s="17">
        <v>135585000</v>
      </c>
      <c r="E16" s="8">
        <v>67792500</v>
      </c>
      <c r="F16" s="8">
        <v>39081805.5</v>
      </c>
      <c r="G16" s="8">
        <v>-28710694.5</v>
      </c>
      <c r="H16" s="8">
        <v>-42.35084190729063</v>
      </c>
      <c r="I16" s="8" t="s">
        <v>99</v>
      </c>
      <c r="J16" s="9">
        <v>32386370.51</v>
      </c>
      <c r="K16" s="9">
        <v>17000000</v>
      </c>
      <c r="L16" s="9">
        <v>8500000</v>
      </c>
      <c r="M16" s="9">
        <v>18633075.52</v>
      </c>
      <c r="N16" s="8">
        <v>10133075.52</v>
      </c>
      <c r="O16" s="8">
        <v>119.21265317647058</v>
      </c>
      <c r="P16" s="8" t="s">
        <v>98</v>
      </c>
      <c r="Q16" s="10">
        <v>1133567.06</v>
      </c>
      <c r="R16" s="10">
        <v>1133570</v>
      </c>
      <c r="S16" s="10">
        <v>566785</v>
      </c>
      <c r="T16" s="10">
        <v>1663993.33</v>
      </c>
      <c r="U16" s="8">
        <v>1097208.33</v>
      </c>
      <c r="V16" s="8">
        <v>193.5845743976993</v>
      </c>
      <c r="W16" s="8" t="s">
        <v>98</v>
      </c>
      <c r="X16" s="10">
        <v>974186.59</v>
      </c>
      <c r="Y16" s="10">
        <v>11742000</v>
      </c>
      <c r="Z16" s="10">
        <v>5871000</v>
      </c>
      <c r="AA16" s="10">
        <v>0</v>
      </c>
      <c r="AB16" s="8">
        <v>-5871000</v>
      </c>
      <c r="AC16" s="8">
        <v>-100</v>
      </c>
      <c r="AD16" s="8" t="s">
        <v>99</v>
      </c>
      <c r="AE16" s="10">
        <v>785988.3</v>
      </c>
      <c r="AF16" s="10">
        <v>1554000</v>
      </c>
      <c r="AG16" s="10">
        <v>777000</v>
      </c>
      <c r="AH16" s="10">
        <v>964134.07</v>
      </c>
      <c r="AI16" s="8">
        <v>187134.07</v>
      </c>
      <c r="AJ16" s="8">
        <v>24.084178893178894</v>
      </c>
      <c r="AK16" s="8" t="s">
        <v>98</v>
      </c>
      <c r="AL16" s="10">
        <v>665010.11</v>
      </c>
      <c r="AM16" s="10">
        <v>665000</v>
      </c>
      <c r="AN16" s="10">
        <v>332500</v>
      </c>
      <c r="AO16" s="10">
        <v>772068.49</v>
      </c>
      <c r="AP16" s="8">
        <v>439568.49</v>
      </c>
      <c r="AQ16" s="8">
        <v>132.20104962406015</v>
      </c>
      <c r="AR16" s="8" t="s">
        <v>98</v>
      </c>
      <c r="AS16" s="10">
        <v>2430000</v>
      </c>
      <c r="AT16" s="10">
        <v>1187250</v>
      </c>
      <c r="AU16" s="10">
        <v>593625</v>
      </c>
      <c r="AV16" s="10">
        <v>2282754.25</v>
      </c>
      <c r="AW16" s="8">
        <v>1689129.25</v>
      </c>
      <c r="AX16" s="8">
        <v>284.5448304906296</v>
      </c>
      <c r="AY16" s="8" t="s">
        <v>98</v>
      </c>
      <c r="AZ16" s="11">
        <v>0</v>
      </c>
      <c r="BA16" s="11">
        <v>814500</v>
      </c>
      <c r="BB16" s="10">
        <v>407250</v>
      </c>
      <c r="BC16" s="10">
        <v>1154554.95</v>
      </c>
      <c r="BD16" s="8">
        <v>747304.95</v>
      </c>
      <c r="BE16" s="8">
        <v>183.50029465930018</v>
      </c>
      <c r="BF16" s="8" t="s">
        <v>98</v>
      </c>
      <c r="BG16" s="10">
        <v>1626193.02</v>
      </c>
      <c r="BH16" s="10">
        <v>4186000</v>
      </c>
      <c r="BI16" s="10">
        <v>2093000</v>
      </c>
      <c r="BJ16" s="10">
        <v>1153238.66</v>
      </c>
      <c r="BK16" s="8">
        <v>-939761.34</v>
      </c>
      <c r="BL16" s="8">
        <v>-44.900207357859536</v>
      </c>
      <c r="BM16" s="8" t="s">
        <v>99</v>
      </c>
      <c r="BN16" s="10">
        <v>1000000</v>
      </c>
      <c r="BO16" s="10">
        <v>1000000</v>
      </c>
      <c r="BP16" s="10">
        <v>500000</v>
      </c>
      <c r="BQ16" s="10">
        <v>1527904.89</v>
      </c>
      <c r="BR16" s="8">
        <v>1027904.89</v>
      </c>
      <c r="BS16" s="8">
        <v>205.580978</v>
      </c>
      <c r="BT16" s="8" t="s">
        <v>98</v>
      </c>
      <c r="BU16" s="10">
        <v>1747211.59</v>
      </c>
      <c r="BV16" s="10">
        <v>862000</v>
      </c>
      <c r="BW16" s="10">
        <v>431000</v>
      </c>
      <c r="BX16" s="10">
        <v>994037.19</v>
      </c>
      <c r="BY16" s="8">
        <v>563037.19</v>
      </c>
      <c r="BZ16" s="8">
        <v>130.6350788863109</v>
      </c>
      <c r="CA16" s="8" t="s">
        <v>98</v>
      </c>
      <c r="CB16" s="10">
        <v>2384440.99</v>
      </c>
      <c r="CC16" s="10">
        <v>18000174</v>
      </c>
      <c r="CD16" s="10">
        <v>9000087</v>
      </c>
      <c r="CE16" s="10">
        <v>0</v>
      </c>
      <c r="CF16" s="8">
        <v>-9000087</v>
      </c>
      <c r="CG16" s="8">
        <v>-100</v>
      </c>
      <c r="CH16" s="8" t="s">
        <v>99</v>
      </c>
      <c r="CI16" s="10">
        <v>397076.63</v>
      </c>
      <c r="CJ16" s="10">
        <v>530000</v>
      </c>
      <c r="CK16" s="10">
        <v>265000</v>
      </c>
      <c r="CL16" s="10">
        <v>462007.41</v>
      </c>
      <c r="CM16" s="8">
        <v>197007.41</v>
      </c>
      <c r="CN16" s="8">
        <v>74.34241886792454</v>
      </c>
      <c r="CO16" s="8" t="s">
        <v>98</v>
      </c>
      <c r="CP16" s="10">
        <v>1858254.05</v>
      </c>
      <c r="CQ16" s="10">
        <v>1373254.05</v>
      </c>
      <c r="CR16" s="10">
        <v>686627.025</v>
      </c>
      <c r="CS16" s="10">
        <v>1823000</v>
      </c>
      <c r="CT16" s="8">
        <v>1136372.975</v>
      </c>
      <c r="CU16" s="8">
        <v>165.5007644069937</v>
      </c>
      <c r="CV16" s="8" t="s">
        <v>98</v>
      </c>
      <c r="CW16" s="10">
        <v>547700</v>
      </c>
      <c r="CX16" s="10">
        <v>9669700</v>
      </c>
      <c r="CY16" s="10">
        <v>4834850</v>
      </c>
      <c r="CZ16" s="10">
        <v>601177.64</v>
      </c>
      <c r="DA16" s="8">
        <v>-4233672.36</v>
      </c>
      <c r="DB16" s="8">
        <v>-87.56574371490325</v>
      </c>
      <c r="DC16" s="8" t="s">
        <v>99</v>
      </c>
      <c r="DD16" s="10">
        <v>274000</v>
      </c>
      <c r="DE16" s="10">
        <v>300000</v>
      </c>
      <c r="DF16" s="10">
        <v>150000</v>
      </c>
      <c r="DG16" s="10">
        <v>565841.08</v>
      </c>
      <c r="DH16" s="8">
        <v>415841.08</v>
      </c>
      <c r="DI16" s="8">
        <v>277.2273866666667</v>
      </c>
      <c r="DJ16" s="8" t="s">
        <v>98</v>
      </c>
      <c r="DK16" s="10">
        <f t="shared" si="0"/>
        <v>107127845.82999998</v>
      </c>
      <c r="DL16" s="10">
        <f t="shared" si="1"/>
        <v>205602448.05</v>
      </c>
      <c r="DM16" s="10">
        <f t="shared" si="2"/>
        <v>102801224.025</v>
      </c>
      <c r="DN16" s="10">
        <f t="shared" si="3"/>
        <v>71679592.97999999</v>
      </c>
      <c r="DO16" s="8">
        <f t="shared" si="4"/>
        <v>-31121631.045000017</v>
      </c>
      <c r="DP16" s="8">
        <f>DO16/DM17*100</f>
        <v>-2.1345204069294614</v>
      </c>
      <c r="DQ16" s="8" t="s">
        <v>99</v>
      </c>
    </row>
    <row r="17" spans="1:121" s="30" customFormat="1" ht="14.25">
      <c r="A17" s="28"/>
      <c r="B17" s="28" t="s">
        <v>9</v>
      </c>
      <c r="C17" s="29">
        <f>SUM(C7:C16)</f>
        <v>1291165770.79</v>
      </c>
      <c r="D17" s="29">
        <f>SUM(D7:D16)</f>
        <v>1390385000</v>
      </c>
      <c r="E17" s="29">
        <f>SUM(E7:E16)</f>
        <v>695192500</v>
      </c>
      <c r="F17" s="29">
        <f>SUM(F7:F16)</f>
        <v>772725789.62</v>
      </c>
      <c r="G17" s="29">
        <f>F17-E17</f>
        <v>77533289.62</v>
      </c>
      <c r="H17" s="29">
        <f>G17/E17*100</f>
        <v>11.152779930738609</v>
      </c>
      <c r="I17" s="29"/>
      <c r="J17" s="29">
        <f>SUM(J7:J16)</f>
        <v>445516636.46999997</v>
      </c>
      <c r="K17" s="29">
        <f>SUM(K7:K16)</f>
        <v>411275000</v>
      </c>
      <c r="L17" s="29">
        <f>SUM(L7:L16)</f>
        <v>205637500</v>
      </c>
      <c r="M17" s="29">
        <f>SUM(M7:M16)</f>
        <v>216493770.79</v>
      </c>
      <c r="N17" s="29">
        <f>M17-L17</f>
        <v>10856270.789999992</v>
      </c>
      <c r="O17" s="29">
        <f>N17/L17*100</f>
        <v>5.279324437420214</v>
      </c>
      <c r="P17" s="29"/>
      <c r="Q17" s="29">
        <f>SUM(Q7:Q16)</f>
        <v>79489250.34</v>
      </c>
      <c r="R17" s="29">
        <f>SUM(R7:R16)</f>
        <v>80688010</v>
      </c>
      <c r="S17" s="29">
        <f>SUM(S7:S16)</f>
        <v>40344005</v>
      </c>
      <c r="T17" s="29">
        <f>SUM(T7:T16)</f>
        <v>44038151.620000005</v>
      </c>
      <c r="U17" s="29">
        <f>T17-S17</f>
        <v>3694146.620000005</v>
      </c>
      <c r="V17" s="29">
        <f>U17/S17*100</f>
        <v>9.156618486439323</v>
      </c>
      <c r="W17" s="29"/>
      <c r="X17" s="29">
        <f>SUM(X7:X16)</f>
        <v>69590341.1</v>
      </c>
      <c r="Y17" s="29">
        <f>SUM(Y7:Y16)</f>
        <v>80762000</v>
      </c>
      <c r="Z17" s="29">
        <f>SUM(Z7:Z16)</f>
        <v>40381000</v>
      </c>
      <c r="AA17" s="29">
        <f>SUM(AA7:AA16)</f>
        <v>35285005.45999999</v>
      </c>
      <c r="AB17" s="29">
        <f>SUM(AB7:AB16)</f>
        <v>-5095994.54</v>
      </c>
      <c r="AC17" s="29">
        <f>AB17/Z17*100</f>
        <v>-12.619782917708825</v>
      </c>
      <c r="AD17" s="29"/>
      <c r="AE17" s="29">
        <f>SUM(AE7:AE16)</f>
        <v>68647808.07000001</v>
      </c>
      <c r="AF17" s="29">
        <f>SUM(AF7:AF16)</f>
        <v>63281781.980000004</v>
      </c>
      <c r="AG17" s="29">
        <f>SUM(AG7:AG16)</f>
        <v>31640890.990000002</v>
      </c>
      <c r="AH17" s="29">
        <f>SUM(AH7:AH16)</f>
        <v>37551405.54</v>
      </c>
      <c r="AI17" s="29">
        <f>AH17-AG17</f>
        <v>5910514.549999997</v>
      </c>
      <c r="AJ17" s="29">
        <f>AI17/AG17*100</f>
        <v>18.679987715478667</v>
      </c>
      <c r="AK17" s="29"/>
      <c r="AL17" s="29">
        <f>SUM(AL7:AL16)</f>
        <v>57884513.63000001</v>
      </c>
      <c r="AM17" s="29">
        <f>SUM(AM7:AM16)</f>
        <v>60137500</v>
      </c>
      <c r="AN17" s="29">
        <f>SUM(AN7:AN16)</f>
        <v>30068750</v>
      </c>
      <c r="AO17" s="29">
        <f>SUM(AO7:AO16)</f>
        <v>35238687.9</v>
      </c>
      <c r="AP17" s="29">
        <f>AO17-AN17</f>
        <v>5169937.8999999985</v>
      </c>
      <c r="AQ17" s="29">
        <f>AP17/AN17*100</f>
        <v>17.193724049054246</v>
      </c>
      <c r="AR17" s="29"/>
      <c r="AS17" s="29">
        <f>SUM(AS7:AS16)</f>
        <v>303492112.21000004</v>
      </c>
      <c r="AT17" s="29">
        <f>SUM(AT7:AT16)</f>
        <v>171353134.39999998</v>
      </c>
      <c r="AU17" s="29">
        <f>SUM(AU7:AU16)</f>
        <v>85676567.19999999</v>
      </c>
      <c r="AV17" s="29">
        <f>SUM(AV7:AV16)</f>
        <v>80416567.1</v>
      </c>
      <c r="AW17" s="29">
        <f>AV17-AU17</f>
        <v>-5260000.099999994</v>
      </c>
      <c r="AX17" s="29">
        <f>AW17/AU17*100</f>
        <v>-6.139368408308491</v>
      </c>
      <c r="AY17" s="29"/>
      <c r="AZ17" s="29">
        <f>SUM(AZ7:AZ16)</f>
        <v>56661636.5</v>
      </c>
      <c r="BA17" s="29">
        <f>SUM(BA7:BA16)</f>
        <v>62345604</v>
      </c>
      <c r="BB17" s="29">
        <f>SUM(BB7:BB16)</f>
        <v>31107802</v>
      </c>
      <c r="BC17" s="29">
        <f>SUM(BC7:BC16)</f>
        <v>42028024.78</v>
      </c>
      <c r="BD17" s="29">
        <f>BC17-BB17</f>
        <v>10920222.780000001</v>
      </c>
      <c r="BE17" s="29">
        <f>BD17/BB17*100</f>
        <v>35.10444993831452</v>
      </c>
      <c r="BF17" s="29"/>
      <c r="BG17" s="29">
        <f>SUM(BG7:BG16)</f>
        <v>67073406.99000001</v>
      </c>
      <c r="BH17" s="29">
        <f>SUM(BH7:BH16)</f>
        <v>76042457</v>
      </c>
      <c r="BI17" s="29">
        <f>SUM(BI7:BI16)</f>
        <v>38021228.5</v>
      </c>
      <c r="BJ17" s="29">
        <f>SUM(BJ7:BJ16)</f>
        <v>46411789.16</v>
      </c>
      <c r="BK17" s="29">
        <f>BJ17-BI17</f>
        <v>8390560.659999996</v>
      </c>
      <c r="BL17" s="29">
        <f>BK17/BI17*100</f>
        <v>22.06809456459303</v>
      </c>
      <c r="BM17" s="29"/>
      <c r="BN17" s="29">
        <f>SUM(BN7:BN16)</f>
        <v>78280411.9</v>
      </c>
      <c r="BO17" s="29">
        <f>SUM(BO7:BO16)</f>
        <v>83614830</v>
      </c>
      <c r="BP17" s="29">
        <f>SUM(BP7:BP16)</f>
        <v>41807415</v>
      </c>
      <c r="BQ17" s="29">
        <f>SUM(BQ7:BQ16)</f>
        <v>43303151.64</v>
      </c>
      <c r="BR17" s="29">
        <f>BQ17-BP17</f>
        <v>1495736.6400000006</v>
      </c>
      <c r="BS17" s="29">
        <f>BR17/BP17*100</f>
        <v>3.577682667057986</v>
      </c>
      <c r="BT17" s="29"/>
      <c r="BU17" s="29">
        <f>SUM(BU7:BU16)</f>
        <v>76846627.99</v>
      </c>
      <c r="BV17" s="29">
        <f>SUM(BV7:BV16)</f>
        <v>73826000</v>
      </c>
      <c r="BW17" s="29">
        <f>SUM(BW7:BW16)</f>
        <v>36913000</v>
      </c>
      <c r="BX17" s="29">
        <f>SUM(BX7:BX16)</f>
        <v>40393002.839999996</v>
      </c>
      <c r="BY17" s="29">
        <v>994037.19</v>
      </c>
      <c r="BZ17" s="29">
        <f>BY17/BW17*100</f>
        <v>2.6929189987267357</v>
      </c>
      <c r="CA17" s="29"/>
      <c r="CB17" s="29">
        <f>SUM(CB7:CB16)</f>
        <v>153328420.03</v>
      </c>
      <c r="CC17" s="29">
        <f>SUM(CC7:CC16)</f>
        <v>140365404</v>
      </c>
      <c r="CD17" s="29">
        <f>SUM(CD7:CD16)</f>
        <v>70182702</v>
      </c>
      <c r="CE17" s="29">
        <f>SUM(CE7:CE16)</f>
        <v>60075781.84</v>
      </c>
      <c r="CF17" s="29">
        <f>CE17-CD17</f>
        <v>-10106920.159999996</v>
      </c>
      <c r="CG17" s="29">
        <f>CF17/CD17*100</f>
        <v>-14.400870687480793</v>
      </c>
      <c r="CH17" s="29"/>
      <c r="CI17" s="29">
        <f>SUM(CI7:CI16)</f>
        <v>42003531.26</v>
      </c>
      <c r="CJ17" s="29">
        <f>SUM(CJ7:CJ16)</f>
        <v>33319530</v>
      </c>
      <c r="CK17" s="29">
        <f>SUM(CK7:CK16)</f>
        <v>16659765</v>
      </c>
      <c r="CL17" s="29">
        <f>SUM(CL7:CL16)</f>
        <v>21081083.669999998</v>
      </c>
      <c r="CM17" s="29">
        <f>CL17-CK17</f>
        <v>4421318.669999998</v>
      </c>
      <c r="CN17" s="29">
        <f>CM17/CK17*100</f>
        <v>26.538901779226766</v>
      </c>
      <c r="CO17" s="29"/>
      <c r="CP17" s="29">
        <f aca="true" t="shared" si="5" ref="CP17:DE17">SUM(CP7:CP16)</f>
        <v>93489674.17</v>
      </c>
      <c r="CQ17" s="29">
        <f t="shared" si="5"/>
        <v>93032411</v>
      </c>
      <c r="CR17" s="29">
        <f t="shared" si="5"/>
        <v>46516205.5</v>
      </c>
      <c r="CS17" s="29">
        <f t="shared" si="5"/>
        <v>50345573.49</v>
      </c>
      <c r="CT17" s="29">
        <f>CS17-CR17</f>
        <v>3829367.990000002</v>
      </c>
      <c r="CU17" s="29">
        <f>CT17/CR17*100</f>
        <v>8.232330966892821</v>
      </c>
      <c r="CV17" s="29"/>
      <c r="CW17" s="29">
        <f t="shared" si="5"/>
        <v>49275260.14</v>
      </c>
      <c r="CX17" s="29">
        <f t="shared" si="5"/>
        <v>58245200</v>
      </c>
      <c r="CY17" s="29">
        <f>SUM(CY7:CY16)</f>
        <v>29122600</v>
      </c>
      <c r="CZ17" s="29">
        <f>SUM(CZ7:CZ16)</f>
        <v>29224903.570000004</v>
      </c>
      <c r="DA17" s="29">
        <f>CZ17-CY17</f>
        <v>102303.57000000402</v>
      </c>
      <c r="DB17" s="29">
        <f>DA17/CY17*100</f>
        <v>0.3512858398632128</v>
      </c>
      <c r="DC17" s="29"/>
      <c r="DD17" s="29">
        <f t="shared" si="5"/>
        <v>37414356.02</v>
      </c>
      <c r="DE17" s="29">
        <f t="shared" si="5"/>
        <v>37486450</v>
      </c>
      <c r="DF17" s="29">
        <f>SUM(DF7:DF16)</f>
        <v>18743225</v>
      </c>
      <c r="DG17" s="29">
        <f>SUM(DG7:DG16)</f>
        <v>24748956.71</v>
      </c>
      <c r="DH17" s="29">
        <f>DG17-DF17</f>
        <v>6005731.710000001</v>
      </c>
      <c r="DI17" s="29">
        <f>DH17/DF17*100</f>
        <v>32.04214701578837</v>
      </c>
      <c r="DJ17" s="29"/>
      <c r="DK17" s="29">
        <f>SUM(DK7:DK16)</f>
        <v>2970159757.6099997</v>
      </c>
      <c r="DL17" s="29">
        <f>SUM(DL7:DL16)</f>
        <v>2916160312.3800006</v>
      </c>
      <c r="DM17" s="29">
        <f>SUM(DM7:DM16)</f>
        <v>1458015156.1900003</v>
      </c>
      <c r="DN17" s="29">
        <f>SUM(DN7:DN16)</f>
        <v>1579361645.7299998</v>
      </c>
      <c r="DO17" s="29">
        <f>DN17-DM17</f>
        <v>121346489.53999949</v>
      </c>
      <c r="DP17" s="29">
        <f>DO17/DM17*100</f>
        <v>8.322717978947146</v>
      </c>
      <c r="DQ17" s="29" t="s">
        <v>98</v>
      </c>
    </row>
    <row r="18" spans="1:121" ht="14.25">
      <c r="A18" s="6" t="s">
        <v>32</v>
      </c>
      <c r="B18" s="7" t="s">
        <v>10</v>
      </c>
      <c r="C18" s="10">
        <v>248181097.04</v>
      </c>
      <c r="D18" s="10">
        <v>250000000</v>
      </c>
      <c r="E18" s="8">
        <v>125000000</v>
      </c>
      <c r="F18" s="8">
        <v>124985544.58</v>
      </c>
      <c r="G18" s="8">
        <v>-14455.42</v>
      </c>
      <c r="H18" s="8">
        <v>-0.011564336</v>
      </c>
      <c r="I18" s="8" t="s">
        <v>98</v>
      </c>
      <c r="J18" s="10">
        <v>63935214.2</v>
      </c>
      <c r="K18" s="10">
        <v>55500000</v>
      </c>
      <c r="L18" s="10">
        <v>27750000</v>
      </c>
      <c r="M18" s="10">
        <v>37359953.62</v>
      </c>
      <c r="N18" s="8">
        <v>9609953.62</v>
      </c>
      <c r="O18" s="8">
        <v>34.63046349549549</v>
      </c>
      <c r="P18" s="8" t="s">
        <v>99</v>
      </c>
      <c r="Q18" s="10">
        <v>8560817.46</v>
      </c>
      <c r="R18" s="10">
        <v>8055350</v>
      </c>
      <c r="S18" s="10">
        <v>4027675</v>
      </c>
      <c r="T18" s="10">
        <v>4713692.67</v>
      </c>
      <c r="U18" s="8">
        <v>686017.67</v>
      </c>
      <c r="V18" s="8">
        <v>17.032597466280173</v>
      </c>
      <c r="W18" s="8" t="s">
        <v>99</v>
      </c>
      <c r="X18" s="10">
        <v>10404496.09</v>
      </c>
      <c r="Y18" s="10">
        <v>9900000</v>
      </c>
      <c r="Z18" s="10">
        <v>4950000</v>
      </c>
      <c r="AA18" s="10">
        <v>5721487.4</v>
      </c>
      <c r="AB18" s="8">
        <v>771487.4</v>
      </c>
      <c r="AC18" s="8">
        <v>15.58560404040404</v>
      </c>
      <c r="AD18" s="8" t="s">
        <v>99</v>
      </c>
      <c r="AE18" s="10">
        <v>6137321.56</v>
      </c>
      <c r="AF18" s="10">
        <v>5530700</v>
      </c>
      <c r="AG18" s="10">
        <v>2765350</v>
      </c>
      <c r="AH18" s="10">
        <v>3609852.13</v>
      </c>
      <c r="AI18" s="8">
        <v>844502.13</v>
      </c>
      <c r="AJ18" s="8">
        <v>30.538706854466884</v>
      </c>
      <c r="AK18" s="8" t="s">
        <v>99</v>
      </c>
      <c r="AL18" s="10">
        <v>3334110.51</v>
      </c>
      <c r="AM18" s="10">
        <v>3100000</v>
      </c>
      <c r="AN18" s="10">
        <v>1550000</v>
      </c>
      <c r="AO18" s="10">
        <v>2395420.16</v>
      </c>
      <c r="AP18" s="8">
        <v>845420.16</v>
      </c>
      <c r="AQ18" s="8">
        <v>54.54323612903226</v>
      </c>
      <c r="AR18" s="8" t="s">
        <v>99</v>
      </c>
      <c r="AS18" s="10">
        <v>17471196.53</v>
      </c>
      <c r="AT18" s="10">
        <v>18038883.87</v>
      </c>
      <c r="AU18" s="10">
        <v>9019441.935</v>
      </c>
      <c r="AV18" s="10">
        <v>10677988.24</v>
      </c>
      <c r="AW18" s="8">
        <v>1658546.305</v>
      </c>
      <c r="AX18" s="8">
        <v>18.388569015162687</v>
      </c>
      <c r="AY18" s="8" t="s">
        <v>99</v>
      </c>
      <c r="AZ18" s="10">
        <v>9207704.96</v>
      </c>
      <c r="BA18" s="10">
        <v>10900000</v>
      </c>
      <c r="BB18" s="10">
        <v>5450000</v>
      </c>
      <c r="BC18" s="10">
        <v>4247762.2</v>
      </c>
      <c r="BD18" s="8">
        <v>-1202237.8</v>
      </c>
      <c r="BE18" s="8">
        <v>-22.059409174311927</v>
      </c>
      <c r="BF18" s="8" t="s">
        <v>98</v>
      </c>
      <c r="BG18" s="10">
        <v>7417022.25</v>
      </c>
      <c r="BH18" s="10">
        <v>8799488.06</v>
      </c>
      <c r="BI18" s="10">
        <v>4399744.03</v>
      </c>
      <c r="BJ18" s="10">
        <v>3932155.18</v>
      </c>
      <c r="BK18" s="8">
        <v>-467588.85</v>
      </c>
      <c r="BL18" s="8">
        <v>-10.627637580998092</v>
      </c>
      <c r="BM18" s="8" t="s">
        <v>98</v>
      </c>
      <c r="BN18" s="10">
        <v>7453523.12</v>
      </c>
      <c r="BO18" s="10">
        <v>8830000</v>
      </c>
      <c r="BP18" s="10">
        <v>4415000</v>
      </c>
      <c r="BQ18" s="10">
        <v>3861499.57</v>
      </c>
      <c r="BR18" s="8">
        <v>-553500.43</v>
      </c>
      <c r="BS18" s="8">
        <v>-12.536816081540204</v>
      </c>
      <c r="BT18" s="8" t="s">
        <v>98</v>
      </c>
      <c r="BU18" s="10">
        <v>7091766.84</v>
      </c>
      <c r="BV18" s="10">
        <v>6510000</v>
      </c>
      <c r="BW18" s="10">
        <v>3255000</v>
      </c>
      <c r="BX18" s="10">
        <v>3426853.29</v>
      </c>
      <c r="BY18" s="8">
        <v>171853.29</v>
      </c>
      <c r="BZ18" s="8">
        <v>5.279670967741936</v>
      </c>
      <c r="CA18" s="8" t="s">
        <v>99</v>
      </c>
      <c r="CB18" s="10">
        <v>11778977.12</v>
      </c>
      <c r="CC18" s="10">
        <v>10995387</v>
      </c>
      <c r="CD18" s="10">
        <v>5497693.5</v>
      </c>
      <c r="CE18" s="10">
        <v>6661368.64</v>
      </c>
      <c r="CF18" s="8">
        <v>1163675.14</v>
      </c>
      <c r="CG18" s="8">
        <v>21.166606323178986</v>
      </c>
      <c r="CH18" s="8" t="s">
        <v>99</v>
      </c>
      <c r="CI18" s="10">
        <v>2232698.52</v>
      </c>
      <c r="CJ18" s="10">
        <v>2207500</v>
      </c>
      <c r="CK18" s="10">
        <v>1103750</v>
      </c>
      <c r="CL18" s="10">
        <v>879720</v>
      </c>
      <c r="CM18" s="8">
        <v>-224030</v>
      </c>
      <c r="CN18" s="8">
        <v>-20.29716874292186</v>
      </c>
      <c r="CO18" s="8" t="s">
        <v>98</v>
      </c>
      <c r="CP18" s="10">
        <v>8700720.13</v>
      </c>
      <c r="CQ18" s="10">
        <v>7830648.11</v>
      </c>
      <c r="CR18" s="10">
        <v>3915324.055</v>
      </c>
      <c r="CS18" s="10">
        <v>4278590.44</v>
      </c>
      <c r="CT18" s="8">
        <v>363266.385</v>
      </c>
      <c r="CU18" s="8">
        <v>9.27806689553823</v>
      </c>
      <c r="CV18" s="8" t="s">
        <v>99</v>
      </c>
      <c r="CW18" s="10">
        <v>3071440.37</v>
      </c>
      <c r="CX18" s="10">
        <v>2580000</v>
      </c>
      <c r="CY18" s="10">
        <v>1290000</v>
      </c>
      <c r="CZ18" s="10">
        <v>1429250.21</v>
      </c>
      <c r="DA18" s="8">
        <v>139250.21</v>
      </c>
      <c r="DB18" s="8">
        <v>10.79458992248062</v>
      </c>
      <c r="DC18" s="8" t="s">
        <v>99</v>
      </c>
      <c r="DD18" s="10">
        <v>3495803.61</v>
      </c>
      <c r="DE18" s="10">
        <v>3090000</v>
      </c>
      <c r="DF18" s="10">
        <v>1545000</v>
      </c>
      <c r="DG18" s="10">
        <v>1531670.36</v>
      </c>
      <c r="DH18" s="8">
        <v>-13329.64</v>
      </c>
      <c r="DI18" s="8">
        <v>-0.8627598705501619</v>
      </c>
      <c r="DJ18" s="8" t="s">
        <v>98</v>
      </c>
      <c r="DK18" s="10">
        <f aca="true" t="shared" si="6" ref="DK18:DK29">C18+J18+Q18+X18+AE18+AL18+AS18+AZ18+BG18+BN18+BU18+CB18+CI18+CP18+CW18+DD18</f>
        <v>418473910.30999994</v>
      </c>
      <c r="DL18" s="10">
        <f aca="true" t="shared" si="7" ref="DL18:DL29">D18+K18+R18+Y18+AF18+AM18+AT18+BA18+BH18+BO18+BV18+CC18+CJ18+CQ18+CX18+DE18</f>
        <v>411867957.04</v>
      </c>
      <c r="DM18" s="10">
        <f aca="true" t="shared" si="8" ref="DM18:DM29">E18+L18+S18+Z18+AG18+AN18+AU18+BB18+BI18+BP18+BW18+CD18+CK18+CR18+CY18+DF18</f>
        <v>205933978.52</v>
      </c>
      <c r="DN18" s="10">
        <f aca="true" t="shared" si="9" ref="DN18:DN29">F18+M18+T18+AA18+AH18+AO18+AV18+BC18+BJ18+BQ18+BX18+CE18+CL18+CS18+CZ18+DG18</f>
        <v>219712808.68999997</v>
      </c>
      <c r="DO18" s="8">
        <f t="shared" si="4"/>
        <v>13778830.169999957</v>
      </c>
      <c r="DP18" s="8">
        <f>DO18/DM18*100</f>
        <v>6.690896892793133</v>
      </c>
      <c r="DQ18" s="8" t="s">
        <v>99</v>
      </c>
    </row>
    <row r="19" spans="1:121" ht="14.25">
      <c r="A19" s="6" t="s">
        <v>33</v>
      </c>
      <c r="B19" s="7" t="s">
        <v>11</v>
      </c>
      <c r="C19" s="10">
        <v>117003246.89</v>
      </c>
      <c r="D19" s="10">
        <v>118000000</v>
      </c>
      <c r="E19" s="8">
        <v>59000000</v>
      </c>
      <c r="F19" s="8">
        <v>49668407.04</v>
      </c>
      <c r="G19" s="8">
        <v>-9331592.96</v>
      </c>
      <c r="H19" s="8">
        <v>-15.816259254237288</v>
      </c>
      <c r="I19" s="8" t="s">
        <v>98</v>
      </c>
      <c r="J19" s="10">
        <v>26535305.87</v>
      </c>
      <c r="K19" s="10">
        <v>25000000</v>
      </c>
      <c r="L19" s="10">
        <v>12500000</v>
      </c>
      <c r="M19" s="10">
        <v>12007605.040000001</v>
      </c>
      <c r="N19" s="8">
        <v>-492394.96</v>
      </c>
      <c r="O19" s="8">
        <v>-3.93915968</v>
      </c>
      <c r="P19" s="8" t="s">
        <v>98</v>
      </c>
      <c r="Q19" s="10">
        <v>3365864.81</v>
      </c>
      <c r="R19" s="10">
        <v>3085700</v>
      </c>
      <c r="S19" s="10">
        <v>1542850</v>
      </c>
      <c r="T19" s="10">
        <v>1368746.69</v>
      </c>
      <c r="U19" s="8">
        <v>-174103.31</v>
      </c>
      <c r="V19" s="8">
        <v>-11.284526039472405</v>
      </c>
      <c r="W19" s="8" t="s">
        <v>98</v>
      </c>
      <c r="X19" s="10">
        <v>2099411.12</v>
      </c>
      <c r="Y19" s="10">
        <v>2130000</v>
      </c>
      <c r="Z19" s="10">
        <v>1065000</v>
      </c>
      <c r="AA19" s="10">
        <v>1492003.5</v>
      </c>
      <c r="AB19" s="8">
        <v>427003.5</v>
      </c>
      <c r="AC19" s="8">
        <v>40.09422535211267</v>
      </c>
      <c r="AD19" s="8" t="s">
        <v>99</v>
      </c>
      <c r="AE19" s="10">
        <v>2176146.56</v>
      </c>
      <c r="AF19" s="10">
        <v>2072161.1</v>
      </c>
      <c r="AG19" s="10">
        <v>1036080.55</v>
      </c>
      <c r="AH19" s="10">
        <v>832742.1</v>
      </c>
      <c r="AI19" s="8">
        <v>-203338.45</v>
      </c>
      <c r="AJ19" s="8">
        <v>-19.625737593471857</v>
      </c>
      <c r="AK19" s="8" t="s">
        <v>98</v>
      </c>
      <c r="AL19" s="10">
        <v>1612995.82</v>
      </c>
      <c r="AM19" s="10">
        <v>1400000</v>
      </c>
      <c r="AN19" s="10">
        <v>700000</v>
      </c>
      <c r="AO19" s="10">
        <v>582335.72</v>
      </c>
      <c r="AP19" s="8">
        <v>-117664.28</v>
      </c>
      <c r="AQ19" s="8">
        <v>-16.809182857142858</v>
      </c>
      <c r="AR19" s="8" t="s">
        <v>98</v>
      </c>
      <c r="AS19" s="10">
        <v>3282432.76</v>
      </c>
      <c r="AT19" s="10">
        <v>5312523.8</v>
      </c>
      <c r="AU19" s="10">
        <v>2656261.9</v>
      </c>
      <c r="AV19" s="10">
        <v>2106135.84</v>
      </c>
      <c r="AW19" s="8">
        <v>-550126.06</v>
      </c>
      <c r="AX19" s="8">
        <v>-20.710535357978067</v>
      </c>
      <c r="AY19" s="8" t="s">
        <v>98</v>
      </c>
      <c r="AZ19" s="10">
        <v>5667421.01</v>
      </c>
      <c r="BA19" s="10">
        <v>4065382</v>
      </c>
      <c r="BB19" s="10">
        <v>2032691</v>
      </c>
      <c r="BC19" s="10">
        <v>2178942.0700000003</v>
      </c>
      <c r="BD19" s="8">
        <v>146251.07</v>
      </c>
      <c r="BE19" s="8">
        <v>7.194948469787095</v>
      </c>
      <c r="BF19" s="8" t="s">
        <v>99</v>
      </c>
      <c r="BG19" s="10">
        <v>1836761.96</v>
      </c>
      <c r="BH19" s="10">
        <v>2043156.67</v>
      </c>
      <c r="BI19" s="10">
        <v>1021578.335</v>
      </c>
      <c r="BJ19" s="10">
        <v>604861.59</v>
      </c>
      <c r="BK19" s="8">
        <v>-416716.745</v>
      </c>
      <c r="BL19" s="8">
        <v>-40.79146265371808</v>
      </c>
      <c r="BM19" s="8" t="s">
        <v>98</v>
      </c>
      <c r="BN19" s="10">
        <v>1614608</v>
      </c>
      <c r="BO19" s="10">
        <v>1970000</v>
      </c>
      <c r="BP19" s="10">
        <v>985000</v>
      </c>
      <c r="BQ19" s="10">
        <v>1029472.98</v>
      </c>
      <c r="BR19" s="8">
        <v>44472.98</v>
      </c>
      <c r="BS19" s="8">
        <v>4.5150233502538075</v>
      </c>
      <c r="BT19" s="8" t="s">
        <v>99</v>
      </c>
      <c r="BU19" s="10">
        <v>2039782.35</v>
      </c>
      <c r="BV19" s="10">
        <v>1847000</v>
      </c>
      <c r="BW19" s="10">
        <v>923500</v>
      </c>
      <c r="BX19" s="10">
        <v>1009121.87</v>
      </c>
      <c r="BY19" s="8">
        <v>85621.87</v>
      </c>
      <c r="BZ19" s="8">
        <v>9.271453167298322</v>
      </c>
      <c r="CA19" s="8" t="s">
        <v>99</v>
      </c>
      <c r="CB19" s="10">
        <v>4246609.31</v>
      </c>
      <c r="CC19" s="10">
        <v>3597600</v>
      </c>
      <c r="CD19" s="10">
        <v>1798800</v>
      </c>
      <c r="CE19" s="10">
        <v>2105685.89</v>
      </c>
      <c r="CF19" s="8">
        <v>306885.89</v>
      </c>
      <c r="CG19" s="8">
        <v>17.060589837669557</v>
      </c>
      <c r="CH19" s="8" t="s">
        <v>99</v>
      </c>
      <c r="CI19" s="10">
        <v>1441824.72</v>
      </c>
      <c r="CJ19" s="10">
        <v>1086300</v>
      </c>
      <c r="CK19" s="10">
        <v>543150</v>
      </c>
      <c r="CL19" s="10">
        <v>633214.67</v>
      </c>
      <c r="CM19" s="8">
        <v>90064.67</v>
      </c>
      <c r="CN19" s="8">
        <v>16.581914756512933</v>
      </c>
      <c r="CO19" s="8" t="s">
        <v>99</v>
      </c>
      <c r="CP19" s="10">
        <v>3154459.58</v>
      </c>
      <c r="CQ19" s="10">
        <v>2715175</v>
      </c>
      <c r="CR19" s="10">
        <v>1357587.5</v>
      </c>
      <c r="CS19" s="10">
        <v>1472651.78</v>
      </c>
      <c r="CT19" s="8">
        <v>115064.28</v>
      </c>
      <c r="CU19" s="8">
        <v>8.475643743036821</v>
      </c>
      <c r="CV19" s="8" t="s">
        <v>99</v>
      </c>
      <c r="CW19" s="10">
        <v>1230894.16</v>
      </c>
      <c r="CX19" s="10">
        <v>1045000</v>
      </c>
      <c r="CY19" s="10">
        <v>522500</v>
      </c>
      <c r="CZ19" s="10">
        <v>516861.89</v>
      </c>
      <c r="DA19" s="8">
        <v>-5638.11</v>
      </c>
      <c r="DB19" s="8">
        <v>-1.079064114832536</v>
      </c>
      <c r="DC19" s="8" t="s">
        <v>98</v>
      </c>
      <c r="DD19" s="10">
        <v>1013254.73</v>
      </c>
      <c r="DE19" s="10">
        <v>902000</v>
      </c>
      <c r="DF19" s="10">
        <v>451000</v>
      </c>
      <c r="DG19" s="10">
        <v>494206.34</v>
      </c>
      <c r="DH19" s="8">
        <v>43206.34</v>
      </c>
      <c r="DI19" s="8">
        <v>9.580119733924612</v>
      </c>
      <c r="DJ19" s="8" t="s">
        <v>99</v>
      </c>
      <c r="DK19" s="10">
        <f t="shared" si="6"/>
        <v>178321019.64999998</v>
      </c>
      <c r="DL19" s="10">
        <f t="shared" si="7"/>
        <v>176271998.57</v>
      </c>
      <c r="DM19" s="10">
        <f t="shared" si="8"/>
        <v>88135999.285</v>
      </c>
      <c r="DN19" s="10">
        <f t="shared" si="9"/>
        <v>78102995.01000002</v>
      </c>
      <c r="DO19" s="8">
        <f t="shared" si="4"/>
        <v>-10033004.274999976</v>
      </c>
      <c r="DP19" s="8">
        <f aca="true" t="shared" si="10" ref="DP19:DP29">DO19/DM19*100</f>
        <v>-11.383548557221054</v>
      </c>
      <c r="DQ19" s="8" t="s">
        <v>98</v>
      </c>
    </row>
    <row r="20" spans="1:121" ht="14.25">
      <c r="A20" s="6" t="s">
        <v>34</v>
      </c>
      <c r="B20" s="7" t="s">
        <v>12</v>
      </c>
      <c r="C20" s="10">
        <v>61827365.07</v>
      </c>
      <c r="D20" s="10">
        <v>60000000</v>
      </c>
      <c r="E20" s="8">
        <v>30000000</v>
      </c>
      <c r="F20" s="8">
        <v>27327151.32</v>
      </c>
      <c r="G20" s="8">
        <v>-2672848.68</v>
      </c>
      <c r="H20" s="8">
        <v>-8.9094956</v>
      </c>
      <c r="I20" s="8" t="s">
        <v>98</v>
      </c>
      <c r="J20" s="10">
        <v>13788629.5</v>
      </c>
      <c r="K20" s="10">
        <v>12500000</v>
      </c>
      <c r="L20" s="10">
        <v>6250000</v>
      </c>
      <c r="M20" s="10">
        <v>5821204.48</v>
      </c>
      <c r="N20" s="8">
        <v>-428795.52</v>
      </c>
      <c r="O20" s="8">
        <v>-6.86072832</v>
      </c>
      <c r="P20" s="8" t="s">
        <v>98</v>
      </c>
      <c r="Q20" s="10">
        <v>3150561.12</v>
      </c>
      <c r="R20" s="10">
        <v>2562460</v>
      </c>
      <c r="S20" s="10">
        <v>1281230</v>
      </c>
      <c r="T20" s="10">
        <v>1648598.23</v>
      </c>
      <c r="U20" s="8">
        <v>367368.23</v>
      </c>
      <c r="V20" s="8">
        <v>28.67308992140365</v>
      </c>
      <c r="W20" s="8" t="s">
        <v>99</v>
      </c>
      <c r="X20" s="10">
        <v>3076350.35</v>
      </c>
      <c r="Y20" s="10">
        <v>2900000</v>
      </c>
      <c r="Z20" s="10">
        <v>1450000</v>
      </c>
      <c r="AA20" s="10">
        <v>1431042.5</v>
      </c>
      <c r="AB20" s="8">
        <v>-18957.5</v>
      </c>
      <c r="AC20" s="8">
        <v>-1.3074137931034484</v>
      </c>
      <c r="AD20" s="8" t="s">
        <v>98</v>
      </c>
      <c r="AE20" s="10">
        <v>3881264.98</v>
      </c>
      <c r="AF20" s="10">
        <v>2505981</v>
      </c>
      <c r="AG20" s="10">
        <v>1252990.5</v>
      </c>
      <c r="AH20" s="10">
        <v>2247493.92</v>
      </c>
      <c r="AI20" s="8">
        <v>994503.42</v>
      </c>
      <c r="AJ20" s="8">
        <v>79.37038788402626</v>
      </c>
      <c r="AK20" s="8" t="s">
        <v>99</v>
      </c>
      <c r="AL20" s="10">
        <v>3357573.8</v>
      </c>
      <c r="AM20" s="10">
        <v>2295000</v>
      </c>
      <c r="AN20" s="10">
        <v>1147500</v>
      </c>
      <c r="AO20" s="10">
        <v>1213332.8</v>
      </c>
      <c r="AP20" s="8">
        <v>65832.8</v>
      </c>
      <c r="AQ20" s="8">
        <v>5.737063180827887</v>
      </c>
      <c r="AR20" s="8" t="s">
        <v>99</v>
      </c>
      <c r="AS20" s="10">
        <v>3211258.5</v>
      </c>
      <c r="AT20" s="10">
        <v>5068908.4</v>
      </c>
      <c r="AU20" s="10">
        <v>2534454.2</v>
      </c>
      <c r="AV20" s="10">
        <v>2849061</v>
      </c>
      <c r="AW20" s="8">
        <v>314606.8</v>
      </c>
      <c r="AX20" s="8">
        <v>12.413197287210792</v>
      </c>
      <c r="AY20" s="8" t="s">
        <v>99</v>
      </c>
      <c r="AZ20" s="10">
        <v>6483733.08</v>
      </c>
      <c r="BA20" s="10">
        <v>3000000</v>
      </c>
      <c r="BB20" s="10">
        <v>1500000</v>
      </c>
      <c r="BC20" s="10">
        <v>2755848.54</v>
      </c>
      <c r="BD20" s="8">
        <v>1255848.54</v>
      </c>
      <c r="BE20" s="8">
        <v>83.723236</v>
      </c>
      <c r="BF20" s="8" t="s">
        <v>99</v>
      </c>
      <c r="BG20" s="10">
        <v>4606021.55</v>
      </c>
      <c r="BH20" s="10">
        <v>4592012.6</v>
      </c>
      <c r="BI20" s="10">
        <v>2296006.3</v>
      </c>
      <c r="BJ20" s="10">
        <v>1725401.93</v>
      </c>
      <c r="BK20" s="8">
        <v>-570604.37</v>
      </c>
      <c r="BL20" s="8">
        <v>-24.852038515747974</v>
      </c>
      <c r="BM20" s="8" t="s">
        <v>98</v>
      </c>
      <c r="BN20" s="10">
        <v>3199720.66</v>
      </c>
      <c r="BO20" s="10">
        <v>3365000</v>
      </c>
      <c r="BP20" s="10">
        <v>1682500</v>
      </c>
      <c r="BQ20" s="10">
        <v>1357023.48</v>
      </c>
      <c r="BR20" s="8">
        <v>-325476.52</v>
      </c>
      <c r="BS20" s="8">
        <v>-19.34481545319465</v>
      </c>
      <c r="BT20" s="8" t="s">
        <v>98</v>
      </c>
      <c r="BU20" s="10">
        <v>1955141.95</v>
      </c>
      <c r="BV20" s="10">
        <v>1580000</v>
      </c>
      <c r="BW20" s="10">
        <v>790000</v>
      </c>
      <c r="BX20" s="10">
        <v>737225.5</v>
      </c>
      <c r="BY20" s="8">
        <v>-52774.5</v>
      </c>
      <c r="BZ20" s="8">
        <v>-6.680316455696203</v>
      </c>
      <c r="CA20" s="8" t="s">
        <v>98</v>
      </c>
      <c r="CB20" s="10">
        <v>2062248.28</v>
      </c>
      <c r="CC20" s="10">
        <v>1859180</v>
      </c>
      <c r="CD20" s="10">
        <v>929590</v>
      </c>
      <c r="CE20" s="10">
        <v>1431875</v>
      </c>
      <c r="CF20" s="8">
        <v>502285</v>
      </c>
      <c r="CG20" s="8">
        <v>54.03296076765025</v>
      </c>
      <c r="CH20" s="8" t="s">
        <v>99</v>
      </c>
      <c r="CI20" s="10">
        <v>1046324.75</v>
      </c>
      <c r="CJ20" s="10">
        <v>893550</v>
      </c>
      <c r="CK20" s="10">
        <v>446775</v>
      </c>
      <c r="CL20" s="10">
        <v>199602</v>
      </c>
      <c r="CM20" s="8">
        <v>-247173</v>
      </c>
      <c r="CN20" s="8">
        <v>-55.32382071512506</v>
      </c>
      <c r="CO20" s="8" t="s">
        <v>98</v>
      </c>
      <c r="CP20" s="10">
        <v>4200122.61</v>
      </c>
      <c r="CQ20" s="10">
        <v>3484559</v>
      </c>
      <c r="CR20" s="10">
        <v>1742279.5</v>
      </c>
      <c r="CS20" s="10">
        <v>1911874.76</v>
      </c>
      <c r="CT20" s="8">
        <v>169595.26</v>
      </c>
      <c r="CU20" s="8">
        <v>9.73410179021219</v>
      </c>
      <c r="CV20" s="8" t="s">
        <v>99</v>
      </c>
      <c r="CW20" s="10">
        <v>1161961.8</v>
      </c>
      <c r="CX20" s="10">
        <v>1012000</v>
      </c>
      <c r="CY20" s="10">
        <v>506000</v>
      </c>
      <c r="CZ20" s="10">
        <v>554935.5</v>
      </c>
      <c r="DA20" s="8">
        <v>48935.5</v>
      </c>
      <c r="DB20" s="8">
        <v>9.67104743083004</v>
      </c>
      <c r="DC20" s="8" t="s">
        <v>99</v>
      </c>
      <c r="DD20" s="10">
        <v>1305599.6</v>
      </c>
      <c r="DE20" s="10">
        <v>1080000</v>
      </c>
      <c r="DF20" s="10">
        <v>540000</v>
      </c>
      <c r="DG20" s="10">
        <v>699844.79</v>
      </c>
      <c r="DH20" s="8">
        <v>159844.79</v>
      </c>
      <c r="DI20" s="8">
        <v>29.600887037037037</v>
      </c>
      <c r="DJ20" s="8" t="s">
        <v>99</v>
      </c>
      <c r="DK20" s="10">
        <f t="shared" si="6"/>
        <v>118313877.59999998</v>
      </c>
      <c r="DL20" s="10">
        <f t="shared" si="7"/>
        <v>108698651</v>
      </c>
      <c r="DM20" s="10">
        <f t="shared" si="8"/>
        <v>54349325.5</v>
      </c>
      <c r="DN20" s="10">
        <f t="shared" si="9"/>
        <v>53911515.74999999</v>
      </c>
      <c r="DO20" s="8">
        <f t="shared" si="4"/>
        <v>-437809.75000000745</v>
      </c>
      <c r="DP20" s="8">
        <f t="shared" si="10"/>
        <v>-0.805547715582979</v>
      </c>
      <c r="DQ20" s="8" t="s">
        <v>98</v>
      </c>
    </row>
    <row r="21" spans="1:121" ht="14.25">
      <c r="A21" s="6" t="s">
        <v>35</v>
      </c>
      <c r="B21" s="7" t="s">
        <v>13</v>
      </c>
      <c r="C21" s="10">
        <v>313960181.76</v>
      </c>
      <c r="D21" s="10">
        <v>315000000</v>
      </c>
      <c r="E21" s="8">
        <v>157500000</v>
      </c>
      <c r="F21" s="8">
        <v>163874236.26999998</v>
      </c>
      <c r="G21" s="8">
        <v>6374236.27</v>
      </c>
      <c r="H21" s="8">
        <v>4.04713413968254</v>
      </c>
      <c r="I21" s="8" t="s">
        <v>99</v>
      </c>
      <c r="J21" s="10">
        <v>130023844.04</v>
      </c>
      <c r="K21" s="10">
        <v>137388000</v>
      </c>
      <c r="L21" s="10">
        <v>68694000</v>
      </c>
      <c r="M21" s="10">
        <v>70589081.49</v>
      </c>
      <c r="N21" s="8">
        <v>1895081.49</v>
      </c>
      <c r="O21" s="8">
        <v>2.7587292776661716</v>
      </c>
      <c r="P21" s="8" t="s">
        <v>99</v>
      </c>
      <c r="Q21" s="10">
        <v>33580740.72</v>
      </c>
      <c r="R21" s="10">
        <v>35463890</v>
      </c>
      <c r="S21" s="10">
        <v>17731945</v>
      </c>
      <c r="T21" s="10">
        <v>17661840</v>
      </c>
      <c r="U21" s="8">
        <v>-70105</v>
      </c>
      <c r="V21" s="8">
        <v>-0.39535989988689907</v>
      </c>
      <c r="W21" s="8" t="s">
        <v>98</v>
      </c>
      <c r="X21" s="10">
        <v>28606470.08</v>
      </c>
      <c r="Y21" s="10">
        <v>31000000</v>
      </c>
      <c r="Z21" s="10">
        <v>15500000</v>
      </c>
      <c r="AA21" s="10">
        <v>14135108.98</v>
      </c>
      <c r="AB21" s="8">
        <v>-1364891.02</v>
      </c>
      <c r="AC21" s="8">
        <v>-8.805748516129032</v>
      </c>
      <c r="AD21" s="8" t="s">
        <v>98</v>
      </c>
      <c r="AE21" s="10">
        <v>27947704.19</v>
      </c>
      <c r="AF21" s="10">
        <v>28607000</v>
      </c>
      <c r="AG21" s="10">
        <v>14303500</v>
      </c>
      <c r="AH21" s="10">
        <v>14759808.100000001</v>
      </c>
      <c r="AI21" s="8">
        <v>456308.1</v>
      </c>
      <c r="AJ21" s="8">
        <v>3.19018491977488</v>
      </c>
      <c r="AK21" s="8" t="s">
        <v>99</v>
      </c>
      <c r="AL21" s="10">
        <v>30518121.81</v>
      </c>
      <c r="AM21" s="10">
        <v>32320000</v>
      </c>
      <c r="AN21" s="10">
        <v>16160000</v>
      </c>
      <c r="AO21" s="10">
        <v>16082387.530000001</v>
      </c>
      <c r="AP21" s="8">
        <v>-77612.47</v>
      </c>
      <c r="AQ21" s="8">
        <v>-0.48027518564356436</v>
      </c>
      <c r="AR21" s="8" t="s">
        <v>98</v>
      </c>
      <c r="AS21" s="10">
        <v>51075375.41</v>
      </c>
      <c r="AT21" s="10">
        <v>54750125.88</v>
      </c>
      <c r="AU21" s="10">
        <v>27375062.94</v>
      </c>
      <c r="AV21" s="10">
        <v>28117549.87</v>
      </c>
      <c r="AW21" s="8">
        <v>742486.93</v>
      </c>
      <c r="AX21" s="8">
        <v>2.7122747868283077</v>
      </c>
      <c r="AY21" s="8" t="s">
        <v>99</v>
      </c>
      <c r="AZ21" s="10">
        <v>21651740.09</v>
      </c>
      <c r="BA21" s="10">
        <v>22123104</v>
      </c>
      <c r="BB21" s="10">
        <v>11061552</v>
      </c>
      <c r="BC21" s="10">
        <v>13124077.8</v>
      </c>
      <c r="BD21" s="8">
        <v>2062525.8</v>
      </c>
      <c r="BE21" s="8">
        <v>18.64589887567314</v>
      </c>
      <c r="BF21" s="8" t="s">
        <v>99</v>
      </c>
      <c r="BG21" s="10">
        <v>25021375</v>
      </c>
      <c r="BH21" s="10">
        <v>26158480</v>
      </c>
      <c r="BI21" s="10">
        <v>13079240</v>
      </c>
      <c r="BJ21" s="10">
        <v>13882094.56</v>
      </c>
      <c r="BK21" s="8">
        <v>802854.56</v>
      </c>
      <c r="BL21" s="8">
        <v>6.138388469054777</v>
      </c>
      <c r="BM21" s="8" t="s">
        <v>99</v>
      </c>
      <c r="BN21" s="10">
        <v>30196838</v>
      </c>
      <c r="BO21" s="10">
        <v>32000000</v>
      </c>
      <c r="BP21" s="10">
        <v>16000000</v>
      </c>
      <c r="BQ21" s="10">
        <v>16201162.19</v>
      </c>
      <c r="BR21" s="8">
        <v>201162.19</v>
      </c>
      <c r="BS21" s="8">
        <v>1.2572636875</v>
      </c>
      <c r="BT21" s="8" t="s">
        <v>99</v>
      </c>
      <c r="BU21" s="10">
        <v>28800926.99</v>
      </c>
      <c r="BV21" s="10">
        <v>30506000</v>
      </c>
      <c r="BW21" s="10">
        <v>15253000</v>
      </c>
      <c r="BX21" s="10">
        <v>15482621.88</v>
      </c>
      <c r="BY21" s="8">
        <v>229621.88</v>
      </c>
      <c r="BZ21" s="8">
        <v>1.5054210974890185</v>
      </c>
      <c r="CA21" s="8" t="s">
        <v>99</v>
      </c>
      <c r="CB21" s="10">
        <v>35162771.65</v>
      </c>
      <c r="CC21" s="10">
        <v>36793400</v>
      </c>
      <c r="CD21" s="10">
        <v>18396700</v>
      </c>
      <c r="CE21" s="10">
        <v>19464170.720000006</v>
      </c>
      <c r="CF21" s="8">
        <v>1067470.72</v>
      </c>
      <c r="CG21" s="8">
        <v>5.802511972255894</v>
      </c>
      <c r="CH21" s="8" t="s">
        <v>99</v>
      </c>
      <c r="CI21" s="10">
        <v>14862046.73</v>
      </c>
      <c r="CJ21" s="10">
        <v>15300000</v>
      </c>
      <c r="CK21" s="10">
        <v>7650000</v>
      </c>
      <c r="CL21" s="10">
        <v>8693853.82</v>
      </c>
      <c r="CM21" s="8">
        <v>1043853.82</v>
      </c>
      <c r="CN21" s="8">
        <v>13.645147973856208</v>
      </c>
      <c r="CO21" s="8" t="s">
        <v>99</v>
      </c>
      <c r="CP21" s="10">
        <v>29439106.32</v>
      </c>
      <c r="CQ21" s="10">
        <v>31374146.96</v>
      </c>
      <c r="CR21" s="10">
        <v>15687073.48</v>
      </c>
      <c r="CS21" s="10">
        <v>16458402.719999999</v>
      </c>
      <c r="CT21" s="8">
        <v>771329.24</v>
      </c>
      <c r="CU21" s="8">
        <v>4.916973462152738</v>
      </c>
      <c r="CV21" s="8" t="s">
        <v>99</v>
      </c>
      <c r="CW21" s="10">
        <v>22998968.82</v>
      </c>
      <c r="CX21" s="10">
        <v>23899900</v>
      </c>
      <c r="CY21" s="10">
        <v>11949950</v>
      </c>
      <c r="CZ21" s="10">
        <v>11830369.06</v>
      </c>
      <c r="DA21" s="8">
        <v>-119580.94</v>
      </c>
      <c r="DB21" s="8">
        <v>-1.0006815091276533</v>
      </c>
      <c r="DC21" s="8" t="s">
        <v>98</v>
      </c>
      <c r="DD21" s="10">
        <v>17289509.76</v>
      </c>
      <c r="DE21" s="10">
        <v>18250000</v>
      </c>
      <c r="DF21" s="10">
        <v>9125000</v>
      </c>
      <c r="DG21" s="10">
        <v>9756065.36</v>
      </c>
      <c r="DH21" s="8">
        <v>631065.36</v>
      </c>
      <c r="DI21" s="8">
        <v>6.915784767123288</v>
      </c>
      <c r="DJ21" s="8" t="s">
        <v>99</v>
      </c>
      <c r="DK21" s="10">
        <f t="shared" si="6"/>
        <v>841135721.37</v>
      </c>
      <c r="DL21" s="10">
        <f t="shared" si="7"/>
        <v>870934046.84</v>
      </c>
      <c r="DM21" s="10">
        <f t="shared" si="8"/>
        <v>435467023.42</v>
      </c>
      <c r="DN21" s="10">
        <f t="shared" si="9"/>
        <v>450112830.3500001</v>
      </c>
      <c r="DO21" s="8">
        <f t="shared" si="4"/>
        <v>14645806.930000067</v>
      </c>
      <c r="DP21" s="8">
        <f t="shared" si="10"/>
        <v>3.3632413345509407</v>
      </c>
      <c r="DQ21" s="8" t="s">
        <v>99</v>
      </c>
    </row>
    <row r="22" spans="1:121" ht="14.25">
      <c r="A22" s="6" t="s">
        <v>36</v>
      </c>
      <c r="B22" s="7" t="s">
        <v>14</v>
      </c>
      <c r="C22" s="10">
        <v>79862982.41</v>
      </c>
      <c r="D22" s="10">
        <v>85000000</v>
      </c>
      <c r="E22" s="8">
        <v>42500000</v>
      </c>
      <c r="F22" s="8">
        <v>41333044.98</v>
      </c>
      <c r="G22" s="8">
        <v>-1166955.02</v>
      </c>
      <c r="H22" s="8">
        <v>-2.7457765176470588</v>
      </c>
      <c r="I22" s="8" t="s">
        <v>98</v>
      </c>
      <c r="J22" s="10">
        <v>26215559.3</v>
      </c>
      <c r="K22" s="10">
        <v>27650000</v>
      </c>
      <c r="L22" s="10">
        <v>13825000</v>
      </c>
      <c r="M22" s="10">
        <v>13632290.16</v>
      </c>
      <c r="N22" s="8">
        <v>-192709.84</v>
      </c>
      <c r="O22" s="8">
        <v>-1.3939228933092225</v>
      </c>
      <c r="P22" s="8" t="s">
        <v>98</v>
      </c>
      <c r="Q22" s="10">
        <v>6297169.89</v>
      </c>
      <c r="R22" s="10">
        <v>6615780</v>
      </c>
      <c r="S22" s="10">
        <v>3307890</v>
      </c>
      <c r="T22" s="10">
        <v>3282474.4400000004</v>
      </c>
      <c r="U22" s="8">
        <v>-25415.56</v>
      </c>
      <c r="V22" s="8">
        <v>-0.7683314741421269</v>
      </c>
      <c r="W22" s="8" t="s">
        <v>98</v>
      </c>
      <c r="X22" s="10">
        <v>4612844.97</v>
      </c>
      <c r="Y22" s="10">
        <v>5100000</v>
      </c>
      <c r="Z22" s="10">
        <v>2550000</v>
      </c>
      <c r="AA22" s="10">
        <v>2419540.8899999997</v>
      </c>
      <c r="AB22" s="8">
        <v>-130459.11</v>
      </c>
      <c r="AC22" s="8">
        <v>-5.1160435294117645</v>
      </c>
      <c r="AD22" s="8" t="s">
        <v>98</v>
      </c>
      <c r="AE22" s="10">
        <v>4001157.23</v>
      </c>
      <c r="AF22" s="10">
        <v>3803702</v>
      </c>
      <c r="AG22" s="10">
        <v>1901851</v>
      </c>
      <c r="AH22" s="10">
        <v>2012098.76</v>
      </c>
      <c r="AI22" s="8">
        <v>110247.76</v>
      </c>
      <c r="AJ22" s="8">
        <v>5.796866316025809</v>
      </c>
      <c r="AK22" s="8" t="s">
        <v>99</v>
      </c>
      <c r="AL22" s="10">
        <v>1708404</v>
      </c>
      <c r="AM22" s="10">
        <v>1989000</v>
      </c>
      <c r="AN22" s="10">
        <v>994500</v>
      </c>
      <c r="AO22" s="10">
        <v>1177925.95</v>
      </c>
      <c r="AP22" s="8">
        <v>183425.95</v>
      </c>
      <c r="AQ22" s="8">
        <v>18.44403720462544</v>
      </c>
      <c r="AR22" s="8" t="s">
        <v>99</v>
      </c>
      <c r="AS22" s="10">
        <v>9364575.59</v>
      </c>
      <c r="AT22" s="10">
        <v>11752980.42</v>
      </c>
      <c r="AU22" s="10">
        <v>5876490.21</v>
      </c>
      <c r="AV22" s="10">
        <v>4557490.84</v>
      </c>
      <c r="AW22" s="8">
        <v>-1318999.37</v>
      </c>
      <c r="AX22" s="8">
        <v>-22.44535977879218</v>
      </c>
      <c r="AY22" s="8" t="s">
        <v>98</v>
      </c>
      <c r="AZ22" s="10">
        <v>6207778.5</v>
      </c>
      <c r="BA22" s="10">
        <v>6205000</v>
      </c>
      <c r="BB22" s="10">
        <v>3102500</v>
      </c>
      <c r="BC22" s="10">
        <v>2978765</v>
      </c>
      <c r="BD22" s="8">
        <v>-123735</v>
      </c>
      <c r="BE22" s="8">
        <v>-3.988235294117647</v>
      </c>
      <c r="BF22" s="8" t="s">
        <v>98</v>
      </c>
      <c r="BG22" s="10">
        <v>4570634.47</v>
      </c>
      <c r="BH22" s="10">
        <v>4594210</v>
      </c>
      <c r="BI22" s="10">
        <v>2297105</v>
      </c>
      <c r="BJ22" s="10">
        <v>2528670</v>
      </c>
      <c r="BK22" s="8">
        <v>231565</v>
      </c>
      <c r="BL22" s="8">
        <v>10.080732051865283</v>
      </c>
      <c r="BM22" s="8" t="s">
        <v>99</v>
      </c>
      <c r="BN22" s="10">
        <v>6967656.66</v>
      </c>
      <c r="BO22" s="10">
        <v>7200000</v>
      </c>
      <c r="BP22" s="10">
        <v>3600000</v>
      </c>
      <c r="BQ22" s="10">
        <v>3483083</v>
      </c>
      <c r="BR22" s="8">
        <v>-116917</v>
      </c>
      <c r="BS22" s="8">
        <v>-3.247694444444445</v>
      </c>
      <c r="BT22" s="8" t="s">
        <v>98</v>
      </c>
      <c r="BU22" s="10">
        <v>5612870.5</v>
      </c>
      <c r="BV22" s="10">
        <v>5368000</v>
      </c>
      <c r="BW22" s="10">
        <v>2684000</v>
      </c>
      <c r="BX22" s="10">
        <v>2924228</v>
      </c>
      <c r="BY22" s="8">
        <v>240228</v>
      </c>
      <c r="BZ22" s="8">
        <v>8.950372578241431</v>
      </c>
      <c r="CA22" s="8" t="s">
        <v>99</v>
      </c>
      <c r="CB22" s="10">
        <v>8291660</v>
      </c>
      <c r="CC22" s="10">
        <v>8955000</v>
      </c>
      <c r="CD22" s="10">
        <v>4477500</v>
      </c>
      <c r="CE22" s="10">
        <v>4410951</v>
      </c>
      <c r="CF22" s="8">
        <v>-66549</v>
      </c>
      <c r="CG22" s="8">
        <v>-1.4862981574539365</v>
      </c>
      <c r="CH22" s="8" t="s">
        <v>98</v>
      </c>
      <c r="CI22" s="10">
        <v>2589538.51</v>
      </c>
      <c r="CJ22" s="10">
        <v>2580800</v>
      </c>
      <c r="CK22" s="10">
        <v>1290400</v>
      </c>
      <c r="CL22" s="10">
        <v>1418653</v>
      </c>
      <c r="CM22" s="8">
        <v>128253</v>
      </c>
      <c r="CN22" s="8">
        <v>9.93901115933044</v>
      </c>
      <c r="CO22" s="8" t="s">
        <v>99</v>
      </c>
      <c r="CP22" s="10">
        <v>10087141.67</v>
      </c>
      <c r="CQ22" s="10">
        <v>10195240</v>
      </c>
      <c r="CR22" s="10">
        <v>5097620</v>
      </c>
      <c r="CS22" s="10">
        <v>4967162</v>
      </c>
      <c r="CT22" s="8">
        <v>-130458</v>
      </c>
      <c r="CU22" s="8">
        <v>-2.559194290668979</v>
      </c>
      <c r="CV22" s="8" t="s">
        <v>98</v>
      </c>
      <c r="CW22" s="10">
        <v>2995622.4</v>
      </c>
      <c r="CX22" s="10">
        <v>3123000</v>
      </c>
      <c r="CY22" s="10">
        <v>1561500</v>
      </c>
      <c r="CZ22" s="10">
        <v>1529987</v>
      </c>
      <c r="DA22" s="8">
        <v>-31513</v>
      </c>
      <c r="DB22" s="8">
        <v>-2.018123599103426</v>
      </c>
      <c r="DC22" s="8" t="s">
        <v>98</v>
      </c>
      <c r="DD22" s="10">
        <v>4146563.22</v>
      </c>
      <c r="DE22" s="10">
        <v>4200000</v>
      </c>
      <c r="DF22" s="10">
        <v>2100000</v>
      </c>
      <c r="DG22" s="10">
        <v>2492157.96</v>
      </c>
      <c r="DH22" s="8">
        <v>392157.96</v>
      </c>
      <c r="DI22" s="8">
        <v>18.674188571428573</v>
      </c>
      <c r="DJ22" s="8" t="s">
        <v>99</v>
      </c>
      <c r="DK22" s="10">
        <f t="shared" si="6"/>
        <v>183532159.31999996</v>
      </c>
      <c r="DL22" s="10">
        <f t="shared" si="7"/>
        <v>194332712.42</v>
      </c>
      <c r="DM22" s="10">
        <f t="shared" si="8"/>
        <v>97166356.21</v>
      </c>
      <c r="DN22" s="10">
        <f t="shared" si="9"/>
        <v>95148522.97999999</v>
      </c>
      <c r="DO22" s="8">
        <f t="shared" si="4"/>
        <v>-2017833.2300000042</v>
      </c>
      <c r="DP22" s="8">
        <f t="shared" si="10"/>
        <v>-2.076678913058115</v>
      </c>
      <c r="DQ22" s="8" t="s">
        <v>98</v>
      </c>
    </row>
    <row r="23" spans="1:121" ht="14.25">
      <c r="A23" s="6" t="s">
        <v>37</v>
      </c>
      <c r="B23" s="7" t="s">
        <v>15</v>
      </c>
      <c r="C23" s="10">
        <v>174488678.65</v>
      </c>
      <c r="D23" s="10">
        <v>183000000</v>
      </c>
      <c r="E23" s="8">
        <v>91500000</v>
      </c>
      <c r="F23" s="8">
        <v>86090569.34</v>
      </c>
      <c r="G23" s="8">
        <v>-5409430.66</v>
      </c>
      <c r="H23" s="8">
        <v>-5.9119460765027325</v>
      </c>
      <c r="I23" s="8" t="s">
        <v>98</v>
      </c>
      <c r="J23" s="10">
        <v>58954597.5</v>
      </c>
      <c r="K23" s="10">
        <v>55580000</v>
      </c>
      <c r="L23" s="10">
        <v>27790000</v>
      </c>
      <c r="M23" s="10">
        <v>25388277.45</v>
      </c>
      <c r="N23" s="8">
        <v>-2401722.55</v>
      </c>
      <c r="O23" s="8">
        <v>-8.642398524649154</v>
      </c>
      <c r="P23" s="8" t="s">
        <v>98</v>
      </c>
      <c r="Q23" s="10">
        <v>13120730.3</v>
      </c>
      <c r="R23" s="10">
        <v>12483680</v>
      </c>
      <c r="S23" s="10">
        <v>6241840</v>
      </c>
      <c r="T23" s="10">
        <v>6842582.42</v>
      </c>
      <c r="U23" s="8">
        <v>600742.42</v>
      </c>
      <c r="V23" s="8">
        <v>9.624444394601593</v>
      </c>
      <c r="W23" s="8" t="s">
        <v>99</v>
      </c>
      <c r="X23" s="10">
        <v>8191531.5</v>
      </c>
      <c r="Y23" s="10">
        <v>7700000</v>
      </c>
      <c r="Z23" s="10">
        <v>3850000</v>
      </c>
      <c r="AA23" s="10">
        <v>4470907.5</v>
      </c>
      <c r="AB23" s="8">
        <v>620907.5</v>
      </c>
      <c r="AC23" s="8">
        <v>16.127467532467534</v>
      </c>
      <c r="AD23" s="8" t="s">
        <v>99</v>
      </c>
      <c r="AE23" s="10">
        <v>10608543</v>
      </c>
      <c r="AF23" s="10">
        <v>6386850</v>
      </c>
      <c r="AG23" s="10">
        <v>3193425</v>
      </c>
      <c r="AH23" s="10">
        <v>4891632.5</v>
      </c>
      <c r="AI23" s="8">
        <v>1698207.5</v>
      </c>
      <c r="AJ23" s="8">
        <v>53.178249058612614</v>
      </c>
      <c r="AK23" s="8" t="s">
        <v>99</v>
      </c>
      <c r="AL23" s="10">
        <v>7120987.5</v>
      </c>
      <c r="AM23" s="10">
        <v>6819000</v>
      </c>
      <c r="AN23" s="10">
        <v>3409500</v>
      </c>
      <c r="AO23" s="10">
        <v>3416890</v>
      </c>
      <c r="AP23" s="8">
        <v>7390</v>
      </c>
      <c r="AQ23" s="8">
        <v>0.2167473236544948</v>
      </c>
      <c r="AR23" s="8" t="s">
        <v>99</v>
      </c>
      <c r="AS23" s="10">
        <v>20129815</v>
      </c>
      <c r="AT23" s="10">
        <v>21306175.95</v>
      </c>
      <c r="AU23" s="10">
        <v>10653087.975</v>
      </c>
      <c r="AV23" s="10">
        <v>9620802</v>
      </c>
      <c r="AW23" s="8">
        <v>-1032285.975</v>
      </c>
      <c r="AX23" s="8">
        <v>-9.690016429250411</v>
      </c>
      <c r="AY23" s="8" t="s">
        <v>98</v>
      </c>
      <c r="AZ23" s="10">
        <v>8522695</v>
      </c>
      <c r="BA23" s="10">
        <v>7242000</v>
      </c>
      <c r="BB23" s="10">
        <v>3621000</v>
      </c>
      <c r="BC23" s="10">
        <v>5640145</v>
      </c>
      <c r="BD23" s="8">
        <v>2019145</v>
      </c>
      <c r="BE23" s="8">
        <v>55.76208229770781</v>
      </c>
      <c r="BF23" s="8" t="s">
        <v>99</v>
      </c>
      <c r="BG23" s="10">
        <v>10905635</v>
      </c>
      <c r="BH23" s="10">
        <v>11224080</v>
      </c>
      <c r="BI23" s="10">
        <v>5612040</v>
      </c>
      <c r="BJ23" s="10">
        <v>5310775.83</v>
      </c>
      <c r="BK23" s="8">
        <v>-301264.17</v>
      </c>
      <c r="BL23" s="8">
        <v>-5.368175743579875</v>
      </c>
      <c r="BM23" s="8" t="s">
        <v>98</v>
      </c>
      <c r="BN23" s="10">
        <v>10883511.5</v>
      </c>
      <c r="BO23" s="10">
        <v>10880000</v>
      </c>
      <c r="BP23" s="10">
        <v>5440000</v>
      </c>
      <c r="BQ23" s="10">
        <v>5994704.5</v>
      </c>
      <c r="BR23" s="8">
        <v>554704.5</v>
      </c>
      <c r="BS23" s="8">
        <v>10.196773897058824</v>
      </c>
      <c r="BT23" s="8" t="s">
        <v>99</v>
      </c>
      <c r="BU23" s="10">
        <v>10423227.5</v>
      </c>
      <c r="BV23" s="10">
        <v>10900000</v>
      </c>
      <c r="BW23" s="10">
        <v>5450000</v>
      </c>
      <c r="BX23" s="10">
        <v>5174415.5</v>
      </c>
      <c r="BY23" s="8">
        <v>-275584.5</v>
      </c>
      <c r="BZ23" s="8">
        <v>-5.056596330275229</v>
      </c>
      <c r="CA23" s="8" t="s">
        <v>98</v>
      </c>
      <c r="CB23" s="10">
        <v>15069969.38</v>
      </c>
      <c r="CC23" s="10">
        <v>14549800</v>
      </c>
      <c r="CD23" s="10">
        <v>7274900</v>
      </c>
      <c r="CE23" s="10">
        <v>7566827.5</v>
      </c>
      <c r="CF23" s="8">
        <v>291927.5</v>
      </c>
      <c r="CG23" s="8">
        <v>4.0128042997154605</v>
      </c>
      <c r="CH23" s="8" t="s">
        <v>99</v>
      </c>
      <c r="CI23" s="10">
        <v>6142833.63</v>
      </c>
      <c r="CJ23" s="10">
        <v>3572160</v>
      </c>
      <c r="CK23" s="10">
        <v>1786080</v>
      </c>
      <c r="CL23" s="10">
        <v>3054675</v>
      </c>
      <c r="CM23" s="8">
        <v>1268595</v>
      </c>
      <c r="CN23" s="8">
        <v>71.02677371674281</v>
      </c>
      <c r="CO23" s="8" t="s">
        <v>99</v>
      </c>
      <c r="CP23" s="10">
        <v>17924429.25</v>
      </c>
      <c r="CQ23" s="10">
        <v>17594127</v>
      </c>
      <c r="CR23" s="10">
        <v>8797063.5</v>
      </c>
      <c r="CS23" s="10">
        <v>8949076.5</v>
      </c>
      <c r="CT23" s="8">
        <v>152013</v>
      </c>
      <c r="CU23" s="8">
        <v>1.7279970753877132</v>
      </c>
      <c r="CV23" s="8" t="s">
        <v>99</v>
      </c>
      <c r="CW23" s="10">
        <v>7810960</v>
      </c>
      <c r="CX23" s="10">
        <v>7161000</v>
      </c>
      <c r="CY23" s="10">
        <v>3580500</v>
      </c>
      <c r="CZ23" s="10">
        <v>3804571.61</v>
      </c>
      <c r="DA23" s="8">
        <v>224071.61</v>
      </c>
      <c r="DB23" s="8">
        <v>6.258109481915934</v>
      </c>
      <c r="DC23" s="8" t="s">
        <v>99</v>
      </c>
      <c r="DD23" s="10">
        <v>7532699</v>
      </c>
      <c r="DE23" s="10">
        <v>7800000</v>
      </c>
      <c r="DF23" s="10">
        <v>3900000</v>
      </c>
      <c r="DG23" s="10">
        <v>3568671.25</v>
      </c>
      <c r="DH23" s="8">
        <v>-331328.75</v>
      </c>
      <c r="DI23" s="8">
        <v>-8.495608974358975</v>
      </c>
      <c r="DJ23" s="8" t="s">
        <v>98</v>
      </c>
      <c r="DK23" s="10">
        <f t="shared" si="6"/>
        <v>387830843.71000004</v>
      </c>
      <c r="DL23" s="10">
        <f t="shared" si="7"/>
        <v>384198872.95</v>
      </c>
      <c r="DM23" s="10">
        <f t="shared" si="8"/>
        <v>192099436.475</v>
      </c>
      <c r="DN23" s="10">
        <f t="shared" si="9"/>
        <v>189785523.90000004</v>
      </c>
      <c r="DO23" s="8">
        <f t="shared" si="4"/>
        <v>-2313912.5749999583</v>
      </c>
      <c r="DP23" s="8">
        <f t="shared" si="10"/>
        <v>-1.2045389707851084</v>
      </c>
      <c r="DQ23" s="8" t="s">
        <v>98</v>
      </c>
    </row>
    <row r="24" spans="1:121" ht="14.25">
      <c r="A24" s="6" t="s">
        <v>38</v>
      </c>
      <c r="B24" s="7" t="s">
        <v>16</v>
      </c>
      <c r="C24" s="10">
        <v>22452789.33</v>
      </c>
      <c r="D24" s="10">
        <v>22000000</v>
      </c>
      <c r="E24" s="8">
        <v>11000000</v>
      </c>
      <c r="F24" s="8">
        <v>10521107.309999999</v>
      </c>
      <c r="G24" s="8">
        <v>-478892.69</v>
      </c>
      <c r="H24" s="8">
        <v>-4.353569909090909</v>
      </c>
      <c r="I24" s="8" t="s">
        <v>98</v>
      </c>
      <c r="J24" s="10">
        <v>8291591.52</v>
      </c>
      <c r="K24" s="10">
        <v>8628000</v>
      </c>
      <c r="L24" s="10">
        <v>4314000</v>
      </c>
      <c r="M24" s="10">
        <v>3902041.33</v>
      </c>
      <c r="N24" s="8">
        <v>-411958.67</v>
      </c>
      <c r="O24" s="8">
        <v>-9.549343300880853</v>
      </c>
      <c r="P24" s="8" t="s">
        <v>98</v>
      </c>
      <c r="Q24" s="10">
        <v>741736.25</v>
      </c>
      <c r="R24" s="10">
        <v>689520</v>
      </c>
      <c r="S24" s="10">
        <v>344760</v>
      </c>
      <c r="T24" s="10">
        <v>421868.5</v>
      </c>
      <c r="U24" s="8">
        <v>77108.5</v>
      </c>
      <c r="V24" s="8">
        <v>22.365848706346444</v>
      </c>
      <c r="W24" s="8" t="s">
        <v>99</v>
      </c>
      <c r="X24" s="10">
        <v>1155451.89</v>
      </c>
      <c r="Y24" s="10">
        <v>1220900</v>
      </c>
      <c r="Z24" s="10">
        <v>610450</v>
      </c>
      <c r="AA24" s="10">
        <v>512742.18999999994</v>
      </c>
      <c r="AB24" s="8">
        <v>-97707.81</v>
      </c>
      <c r="AC24" s="8">
        <v>-16.005866164305022</v>
      </c>
      <c r="AD24" s="8" t="s">
        <v>98</v>
      </c>
      <c r="AE24" s="10">
        <v>1428258.38</v>
      </c>
      <c r="AF24" s="10">
        <v>1254507.2</v>
      </c>
      <c r="AG24" s="10">
        <v>627253.6</v>
      </c>
      <c r="AH24" s="10">
        <v>1034423.4</v>
      </c>
      <c r="AI24" s="8">
        <v>407169.8</v>
      </c>
      <c r="AJ24" s="8">
        <v>64.91310691560797</v>
      </c>
      <c r="AK24" s="8" t="s">
        <v>99</v>
      </c>
      <c r="AL24" s="10">
        <v>1729804.43</v>
      </c>
      <c r="AM24" s="10">
        <v>1700000</v>
      </c>
      <c r="AN24" s="10">
        <v>850000</v>
      </c>
      <c r="AO24" s="10">
        <v>679734.45</v>
      </c>
      <c r="AP24" s="8">
        <v>-170265.55</v>
      </c>
      <c r="AQ24" s="8">
        <v>-20.031241176470587</v>
      </c>
      <c r="AR24" s="8" t="s">
        <v>98</v>
      </c>
      <c r="AS24" s="10">
        <v>3345416.91</v>
      </c>
      <c r="AT24" s="10">
        <v>3712686.26</v>
      </c>
      <c r="AU24" s="10">
        <v>1856343.13</v>
      </c>
      <c r="AV24" s="10">
        <v>1699595.1600000001</v>
      </c>
      <c r="AW24" s="8">
        <v>-156747.97</v>
      </c>
      <c r="AX24" s="8">
        <v>-8.443911444324412</v>
      </c>
      <c r="AY24" s="8" t="s">
        <v>98</v>
      </c>
      <c r="AZ24" s="10">
        <v>748905.5</v>
      </c>
      <c r="BA24" s="10">
        <v>580000</v>
      </c>
      <c r="BB24" s="10">
        <v>290000</v>
      </c>
      <c r="BC24" s="10">
        <v>678496.03</v>
      </c>
      <c r="BD24" s="8">
        <v>388496.03</v>
      </c>
      <c r="BE24" s="8">
        <v>133.96414827586207</v>
      </c>
      <c r="BF24" s="8" t="s">
        <v>99</v>
      </c>
      <c r="BG24" s="10">
        <v>1345234.5</v>
      </c>
      <c r="BH24" s="10">
        <v>1119998</v>
      </c>
      <c r="BI24" s="10">
        <v>559999</v>
      </c>
      <c r="BJ24" s="10">
        <v>717807.39</v>
      </c>
      <c r="BK24" s="8">
        <v>157808.39</v>
      </c>
      <c r="BL24" s="8">
        <v>28.180119964499937</v>
      </c>
      <c r="BM24" s="8" t="s">
        <v>99</v>
      </c>
      <c r="BN24" s="10">
        <v>1948086.2</v>
      </c>
      <c r="BO24" s="10">
        <v>1800000</v>
      </c>
      <c r="BP24" s="10">
        <v>900000</v>
      </c>
      <c r="BQ24" s="10">
        <v>1060817.81</v>
      </c>
      <c r="BR24" s="8">
        <v>160817.81</v>
      </c>
      <c r="BS24" s="8">
        <v>17.868645555555556</v>
      </c>
      <c r="BT24" s="8" t="s">
        <v>99</v>
      </c>
      <c r="BU24" s="10">
        <v>1843669.18</v>
      </c>
      <c r="BV24" s="10">
        <v>1808000</v>
      </c>
      <c r="BW24" s="10">
        <v>904000</v>
      </c>
      <c r="BX24" s="10">
        <v>919664.06</v>
      </c>
      <c r="BY24" s="8">
        <v>15664.06</v>
      </c>
      <c r="BZ24" s="8">
        <v>1.73275</v>
      </c>
      <c r="CA24" s="8" t="s">
        <v>99</v>
      </c>
      <c r="CB24" s="10">
        <v>2309826.25</v>
      </c>
      <c r="CC24" s="10">
        <v>2565200</v>
      </c>
      <c r="CD24" s="10">
        <v>1282600</v>
      </c>
      <c r="CE24" s="10">
        <v>1272416.34</v>
      </c>
      <c r="CF24" s="8">
        <v>-10183.66</v>
      </c>
      <c r="CG24" s="8">
        <v>-0.7939856541400281</v>
      </c>
      <c r="CH24" s="8" t="s">
        <v>98</v>
      </c>
      <c r="CI24" s="10">
        <v>931390.73</v>
      </c>
      <c r="CJ24" s="10">
        <v>889300</v>
      </c>
      <c r="CK24" s="10">
        <v>444650</v>
      </c>
      <c r="CL24" s="10">
        <v>468420.54000000004</v>
      </c>
      <c r="CM24" s="8">
        <v>23770.54</v>
      </c>
      <c r="CN24" s="8">
        <v>5.345899021702463</v>
      </c>
      <c r="CO24" s="8" t="s">
        <v>99</v>
      </c>
      <c r="CP24" s="10">
        <v>1891970.85</v>
      </c>
      <c r="CQ24" s="10">
        <v>1439977.79</v>
      </c>
      <c r="CR24" s="10">
        <v>719988.895</v>
      </c>
      <c r="CS24" s="10">
        <v>935176.78</v>
      </c>
      <c r="CT24" s="8">
        <v>215187.885</v>
      </c>
      <c r="CU24" s="8">
        <v>29.88766722575631</v>
      </c>
      <c r="CV24" s="8" t="s">
        <v>99</v>
      </c>
      <c r="CW24" s="10">
        <v>1256906.1</v>
      </c>
      <c r="CX24" s="10">
        <v>1226000</v>
      </c>
      <c r="CY24" s="10">
        <v>613000</v>
      </c>
      <c r="CZ24" s="10">
        <v>562042.81</v>
      </c>
      <c r="DA24" s="8">
        <v>-50957.19</v>
      </c>
      <c r="DB24" s="8">
        <v>-8.312755301794454</v>
      </c>
      <c r="DC24" s="8" t="s">
        <v>98</v>
      </c>
      <c r="DD24" s="10">
        <v>1052539.25</v>
      </c>
      <c r="DE24" s="10">
        <v>1000000</v>
      </c>
      <c r="DF24" s="10">
        <v>500000</v>
      </c>
      <c r="DG24" s="10">
        <v>489907.36</v>
      </c>
      <c r="DH24" s="8">
        <v>-10092.64</v>
      </c>
      <c r="DI24" s="8">
        <v>-2.018528</v>
      </c>
      <c r="DJ24" s="8" t="s">
        <v>98</v>
      </c>
      <c r="DK24" s="10">
        <f t="shared" si="6"/>
        <v>52473577.269999996</v>
      </c>
      <c r="DL24" s="10">
        <f t="shared" si="7"/>
        <v>51634089.25</v>
      </c>
      <c r="DM24" s="10">
        <f t="shared" si="8"/>
        <v>25817044.625</v>
      </c>
      <c r="DN24" s="10">
        <f t="shared" si="9"/>
        <v>25876261.459999997</v>
      </c>
      <c r="DO24" s="8">
        <f t="shared" si="4"/>
        <v>59216.83499999717</v>
      </c>
      <c r="DP24" s="8">
        <f t="shared" si="10"/>
        <v>0.22937108356180474</v>
      </c>
      <c r="DQ24" s="8" t="s">
        <v>98</v>
      </c>
    </row>
    <row r="25" spans="1:121" ht="14.25">
      <c r="A25" s="6" t="s">
        <v>39</v>
      </c>
      <c r="B25" s="7" t="s">
        <v>17</v>
      </c>
      <c r="C25" s="10">
        <v>75919794.16</v>
      </c>
      <c r="D25" s="10">
        <v>80000000</v>
      </c>
      <c r="E25" s="8">
        <v>40000000</v>
      </c>
      <c r="F25" s="8">
        <v>33091274.25</v>
      </c>
      <c r="G25" s="8">
        <v>-6908725.75</v>
      </c>
      <c r="H25" s="8">
        <v>-17.271814375</v>
      </c>
      <c r="I25" s="8" t="s">
        <v>98</v>
      </c>
      <c r="J25" s="10">
        <v>25146539.18</v>
      </c>
      <c r="K25" s="10">
        <v>26106000</v>
      </c>
      <c r="L25" s="10">
        <v>13053000</v>
      </c>
      <c r="M25" s="10">
        <v>13419235.570000002</v>
      </c>
      <c r="N25" s="8">
        <v>366235.57</v>
      </c>
      <c r="O25" s="8">
        <v>2.8057578334482494</v>
      </c>
      <c r="P25" s="8" t="s">
        <v>99</v>
      </c>
      <c r="Q25" s="10">
        <v>4909371.58</v>
      </c>
      <c r="R25" s="10">
        <v>3086480</v>
      </c>
      <c r="S25" s="10">
        <v>1543240</v>
      </c>
      <c r="T25" s="10">
        <v>1333778.3900000001</v>
      </c>
      <c r="U25" s="8">
        <v>-209461.61</v>
      </c>
      <c r="V25" s="8">
        <v>-13.572847386019026</v>
      </c>
      <c r="W25" s="8" t="s">
        <v>98</v>
      </c>
      <c r="X25" s="10">
        <v>4373794.51</v>
      </c>
      <c r="Y25" s="10">
        <v>3730000</v>
      </c>
      <c r="Z25" s="10">
        <v>1865000</v>
      </c>
      <c r="AA25" s="10">
        <v>1735245.96</v>
      </c>
      <c r="AB25" s="8">
        <v>-129754.04</v>
      </c>
      <c r="AC25" s="8">
        <v>-6.957321179624666</v>
      </c>
      <c r="AD25" s="8" t="s">
        <v>98</v>
      </c>
      <c r="AE25" s="10">
        <v>2849715.54</v>
      </c>
      <c r="AF25" s="10">
        <v>2823562.13</v>
      </c>
      <c r="AG25" s="10">
        <v>1411781.065</v>
      </c>
      <c r="AH25" s="10">
        <v>2034666.0599999998</v>
      </c>
      <c r="AI25" s="8">
        <v>622884.995</v>
      </c>
      <c r="AJ25" s="8">
        <v>44.12050922357427</v>
      </c>
      <c r="AK25" s="8" t="s">
        <v>99</v>
      </c>
      <c r="AL25" s="10">
        <v>3646622.27</v>
      </c>
      <c r="AM25" s="10">
        <v>2606000</v>
      </c>
      <c r="AN25" s="10">
        <v>1303000</v>
      </c>
      <c r="AO25" s="10">
        <v>929219.1</v>
      </c>
      <c r="AP25" s="8">
        <v>-373780.9</v>
      </c>
      <c r="AQ25" s="8">
        <v>-28.68617805065234</v>
      </c>
      <c r="AR25" s="8" t="s">
        <v>98</v>
      </c>
      <c r="AS25" s="10">
        <v>7254361.96</v>
      </c>
      <c r="AT25" s="10">
        <v>11425859.5</v>
      </c>
      <c r="AU25" s="10">
        <v>5712929.75</v>
      </c>
      <c r="AV25" s="10">
        <v>2994077.74</v>
      </c>
      <c r="AW25" s="8">
        <v>-2718852.01</v>
      </c>
      <c r="AX25" s="8">
        <v>-47.591203270090965</v>
      </c>
      <c r="AY25" s="8" t="s">
        <v>98</v>
      </c>
      <c r="AZ25" s="10">
        <v>2964530.57</v>
      </c>
      <c r="BA25" s="10">
        <v>1968500</v>
      </c>
      <c r="BB25" s="10">
        <v>984250</v>
      </c>
      <c r="BC25" s="10">
        <v>1388526.08</v>
      </c>
      <c r="BD25" s="8">
        <v>404276.08</v>
      </c>
      <c r="BE25" s="8">
        <v>41.074531877063755</v>
      </c>
      <c r="BF25" s="8" t="s">
        <v>99</v>
      </c>
      <c r="BG25" s="10">
        <v>5386174.39</v>
      </c>
      <c r="BH25" s="10">
        <v>4151407</v>
      </c>
      <c r="BI25" s="10">
        <v>2075703.5</v>
      </c>
      <c r="BJ25" s="10">
        <v>1999675.9</v>
      </c>
      <c r="BK25" s="8">
        <v>-76027.6</v>
      </c>
      <c r="BL25" s="8">
        <v>-3.662738922008852</v>
      </c>
      <c r="BM25" s="8" t="s">
        <v>98</v>
      </c>
      <c r="BN25" s="10">
        <v>3152318.28</v>
      </c>
      <c r="BO25" s="10">
        <v>2990000</v>
      </c>
      <c r="BP25" s="10">
        <v>1495000</v>
      </c>
      <c r="BQ25" s="10">
        <v>1966341.6800000002</v>
      </c>
      <c r="BR25" s="8">
        <v>471341.68</v>
      </c>
      <c r="BS25" s="8">
        <v>31.527871571906353</v>
      </c>
      <c r="BT25" s="8" t="s">
        <v>99</v>
      </c>
      <c r="BU25" s="10">
        <v>4688074.5</v>
      </c>
      <c r="BV25" s="10">
        <v>3260000</v>
      </c>
      <c r="BW25" s="10">
        <v>1630000</v>
      </c>
      <c r="BX25" s="10">
        <v>1395270.8</v>
      </c>
      <c r="BY25" s="8">
        <v>-234729.2</v>
      </c>
      <c r="BZ25" s="8">
        <v>-14.400564417177915</v>
      </c>
      <c r="CA25" s="8" t="s">
        <v>98</v>
      </c>
      <c r="CB25" s="10">
        <v>6836070.24</v>
      </c>
      <c r="CC25" s="10">
        <v>6525200</v>
      </c>
      <c r="CD25" s="10">
        <v>3262600</v>
      </c>
      <c r="CE25" s="10">
        <v>3905262.46</v>
      </c>
      <c r="CF25" s="8">
        <v>642662.46</v>
      </c>
      <c r="CG25" s="8">
        <v>19.697862440997977</v>
      </c>
      <c r="CH25" s="8" t="s">
        <v>99</v>
      </c>
      <c r="CI25" s="10">
        <v>3064738.06</v>
      </c>
      <c r="CJ25" s="10">
        <v>1340880</v>
      </c>
      <c r="CK25" s="10">
        <v>670440</v>
      </c>
      <c r="CL25" s="10">
        <v>1480336.32</v>
      </c>
      <c r="CM25" s="8">
        <v>809896.32</v>
      </c>
      <c r="CN25" s="8">
        <v>120.80071594773581</v>
      </c>
      <c r="CO25" s="8" t="s">
        <v>99</v>
      </c>
      <c r="CP25" s="10">
        <v>5089061.1</v>
      </c>
      <c r="CQ25" s="10">
        <v>4019615.82</v>
      </c>
      <c r="CR25" s="10">
        <v>2009807.91</v>
      </c>
      <c r="CS25" s="10">
        <v>2446656.44</v>
      </c>
      <c r="CT25" s="8">
        <v>436848.53</v>
      </c>
      <c r="CU25" s="8">
        <v>21.735834943549406</v>
      </c>
      <c r="CV25" s="8" t="s">
        <v>99</v>
      </c>
      <c r="CW25" s="10">
        <v>1392817.24</v>
      </c>
      <c r="CX25" s="10">
        <v>1885000</v>
      </c>
      <c r="CY25" s="10">
        <v>942500</v>
      </c>
      <c r="CZ25" s="10">
        <v>912349.38</v>
      </c>
      <c r="DA25" s="8">
        <v>-30150.62</v>
      </c>
      <c r="DB25" s="8">
        <v>-3.1990047745358092</v>
      </c>
      <c r="DC25" s="8" t="s">
        <v>98</v>
      </c>
      <c r="DD25" s="10">
        <v>1658269.71</v>
      </c>
      <c r="DE25" s="10">
        <v>1600000</v>
      </c>
      <c r="DF25" s="10">
        <v>800000</v>
      </c>
      <c r="DG25" s="10">
        <v>841057.39</v>
      </c>
      <c r="DH25" s="8">
        <v>41057.39</v>
      </c>
      <c r="DI25" s="8">
        <v>5.13217375</v>
      </c>
      <c r="DJ25" s="8" t="s">
        <v>99</v>
      </c>
      <c r="DK25" s="10">
        <f t="shared" si="6"/>
        <v>158332253.29000002</v>
      </c>
      <c r="DL25" s="10">
        <f t="shared" si="7"/>
        <v>157518504.45</v>
      </c>
      <c r="DM25" s="10">
        <f t="shared" si="8"/>
        <v>78759252.225</v>
      </c>
      <c r="DN25" s="10">
        <f t="shared" si="9"/>
        <v>71872973.52</v>
      </c>
      <c r="DO25" s="8">
        <f t="shared" si="4"/>
        <v>-6886278.704999998</v>
      </c>
      <c r="DP25" s="8">
        <f t="shared" si="10"/>
        <v>-8.743453639360652</v>
      </c>
      <c r="DQ25" s="8" t="s">
        <v>98</v>
      </c>
    </row>
    <row r="26" spans="1:121" ht="14.25">
      <c r="A26" s="6" t="s">
        <v>40</v>
      </c>
      <c r="B26" s="7" t="s">
        <v>18</v>
      </c>
      <c r="C26" s="10">
        <v>31985601.7</v>
      </c>
      <c r="D26" s="10">
        <v>33000000</v>
      </c>
      <c r="E26" s="8">
        <v>16500000</v>
      </c>
      <c r="F26" s="8">
        <v>15442480.3</v>
      </c>
      <c r="G26" s="8">
        <v>-1057519.7</v>
      </c>
      <c r="H26" s="8">
        <v>-6.409210303030302</v>
      </c>
      <c r="I26" s="8" t="s">
        <v>98</v>
      </c>
      <c r="J26" s="10">
        <v>13070972.24</v>
      </c>
      <c r="K26" s="10">
        <v>14120000</v>
      </c>
      <c r="L26" s="10">
        <v>7060000</v>
      </c>
      <c r="M26" s="10">
        <v>5965772.220000001</v>
      </c>
      <c r="N26" s="8">
        <v>-1094227.78</v>
      </c>
      <c r="O26" s="8">
        <v>-15.498977053824362</v>
      </c>
      <c r="P26" s="8" t="s">
        <v>98</v>
      </c>
      <c r="Q26" s="10">
        <v>2846960.96</v>
      </c>
      <c r="R26" s="10">
        <v>2723650</v>
      </c>
      <c r="S26" s="10">
        <v>1361825</v>
      </c>
      <c r="T26" s="10">
        <v>1349366.3900000001</v>
      </c>
      <c r="U26" s="8">
        <v>-12458.61</v>
      </c>
      <c r="V26" s="8">
        <v>-0.9148466212619096</v>
      </c>
      <c r="W26" s="8" t="s">
        <v>98</v>
      </c>
      <c r="X26" s="10">
        <v>2071908.12</v>
      </c>
      <c r="Y26" s="10">
        <v>1638000</v>
      </c>
      <c r="Z26" s="10">
        <v>819000</v>
      </c>
      <c r="AA26" s="10">
        <v>805438.33</v>
      </c>
      <c r="AB26" s="8">
        <v>-13561.67</v>
      </c>
      <c r="AC26" s="8">
        <v>-1.655881562881563</v>
      </c>
      <c r="AD26" s="8" t="s">
        <v>98</v>
      </c>
      <c r="AE26" s="10">
        <v>1762316.07</v>
      </c>
      <c r="AF26" s="10">
        <v>1547593.77</v>
      </c>
      <c r="AG26" s="10">
        <v>773796.885</v>
      </c>
      <c r="AH26" s="10">
        <v>821682.9400000001</v>
      </c>
      <c r="AI26" s="8">
        <v>47886.055</v>
      </c>
      <c r="AJ26" s="8">
        <v>6.188452800504619</v>
      </c>
      <c r="AK26" s="8" t="s">
        <v>99</v>
      </c>
      <c r="AL26" s="10">
        <v>1774470.24</v>
      </c>
      <c r="AM26" s="10">
        <v>1600000</v>
      </c>
      <c r="AN26" s="10">
        <v>800000</v>
      </c>
      <c r="AO26" s="10">
        <v>866994.8</v>
      </c>
      <c r="AP26" s="8">
        <v>66994.8</v>
      </c>
      <c r="AQ26" s="8">
        <v>8.37435</v>
      </c>
      <c r="AR26" s="8" t="s">
        <v>99</v>
      </c>
      <c r="AS26" s="10">
        <v>3614688.03</v>
      </c>
      <c r="AT26" s="10">
        <v>5300000</v>
      </c>
      <c r="AU26" s="10">
        <v>2650000</v>
      </c>
      <c r="AV26" s="10">
        <v>1886023.1600000001</v>
      </c>
      <c r="AW26" s="8">
        <v>-763976.84</v>
      </c>
      <c r="AX26" s="8">
        <v>-28.82931471698113</v>
      </c>
      <c r="AY26" s="8" t="s">
        <v>98</v>
      </c>
      <c r="AZ26" s="10">
        <v>2057135.23</v>
      </c>
      <c r="BA26" s="10">
        <v>1714000</v>
      </c>
      <c r="BB26" s="10">
        <v>857000</v>
      </c>
      <c r="BC26" s="10">
        <v>1155429.22</v>
      </c>
      <c r="BD26" s="8">
        <v>298429.22</v>
      </c>
      <c r="BE26" s="8">
        <v>34.82254609101517</v>
      </c>
      <c r="BF26" s="8" t="s">
        <v>99</v>
      </c>
      <c r="BG26" s="10">
        <v>2451294.4</v>
      </c>
      <c r="BH26" s="10">
        <v>2377614</v>
      </c>
      <c r="BI26" s="10">
        <v>1188807</v>
      </c>
      <c r="BJ26" s="10">
        <v>1149353.51</v>
      </c>
      <c r="BK26" s="8">
        <v>-39453.49</v>
      </c>
      <c r="BL26" s="8">
        <v>-3.318746440759518</v>
      </c>
      <c r="BM26" s="8" t="s">
        <v>98</v>
      </c>
      <c r="BN26" s="10">
        <v>2516577.64</v>
      </c>
      <c r="BO26" s="10">
        <v>2400000</v>
      </c>
      <c r="BP26" s="10">
        <v>1200000</v>
      </c>
      <c r="BQ26" s="10">
        <v>1227363.31</v>
      </c>
      <c r="BR26" s="8">
        <v>27363.31</v>
      </c>
      <c r="BS26" s="8">
        <v>2.2802758333333335</v>
      </c>
      <c r="BT26" s="8" t="s">
        <v>99</v>
      </c>
      <c r="BU26" s="10">
        <v>1908513</v>
      </c>
      <c r="BV26" s="10">
        <v>1900000</v>
      </c>
      <c r="BW26" s="10">
        <v>950000</v>
      </c>
      <c r="BX26" s="10">
        <v>839936.76</v>
      </c>
      <c r="BY26" s="8">
        <v>-110063.24</v>
      </c>
      <c r="BZ26" s="8">
        <v>-11.585604210526316</v>
      </c>
      <c r="CA26" s="8" t="s">
        <v>98</v>
      </c>
      <c r="CB26" s="10">
        <v>2683785.07</v>
      </c>
      <c r="CC26" s="10">
        <v>2809700</v>
      </c>
      <c r="CD26" s="10">
        <v>1404850</v>
      </c>
      <c r="CE26" s="10">
        <v>1570288.27</v>
      </c>
      <c r="CF26" s="8">
        <v>165438.27</v>
      </c>
      <c r="CG26" s="8">
        <v>11.77622308431505</v>
      </c>
      <c r="CH26" s="8" t="s">
        <v>99</v>
      </c>
      <c r="CI26" s="10">
        <v>1176168.26</v>
      </c>
      <c r="CJ26" s="10">
        <v>1083700</v>
      </c>
      <c r="CK26" s="10">
        <v>541850</v>
      </c>
      <c r="CL26" s="10">
        <v>633394.53</v>
      </c>
      <c r="CM26" s="8">
        <v>91544.53</v>
      </c>
      <c r="CN26" s="8">
        <v>16.894810371874136</v>
      </c>
      <c r="CO26" s="8" t="s">
        <v>99</v>
      </c>
      <c r="CP26" s="10">
        <v>2634322.36</v>
      </c>
      <c r="CQ26" s="10">
        <v>2390840.29</v>
      </c>
      <c r="CR26" s="10">
        <v>1195420.145</v>
      </c>
      <c r="CS26" s="10">
        <v>1212009.5</v>
      </c>
      <c r="CT26" s="8">
        <v>16589.355</v>
      </c>
      <c r="CU26" s="8">
        <v>1.3877426333651086</v>
      </c>
      <c r="CV26" s="8" t="s">
        <v>99</v>
      </c>
      <c r="CW26" s="10">
        <v>1595537.63</v>
      </c>
      <c r="CX26" s="10">
        <v>1590000</v>
      </c>
      <c r="CY26" s="10">
        <v>795000</v>
      </c>
      <c r="CZ26" s="10">
        <v>604187.76</v>
      </c>
      <c r="DA26" s="8">
        <v>-190812.24</v>
      </c>
      <c r="DB26" s="8">
        <v>-24.00153962264151</v>
      </c>
      <c r="DC26" s="8" t="s">
        <v>98</v>
      </c>
      <c r="DD26" s="10">
        <v>1288741.28</v>
      </c>
      <c r="DE26" s="10">
        <v>1280000</v>
      </c>
      <c r="DF26" s="10">
        <v>640000</v>
      </c>
      <c r="DG26" s="10">
        <v>669953</v>
      </c>
      <c r="DH26" s="8">
        <v>29953</v>
      </c>
      <c r="DI26" s="8">
        <v>4.68015625</v>
      </c>
      <c r="DJ26" s="8" t="s">
        <v>99</v>
      </c>
      <c r="DK26" s="10">
        <f t="shared" si="6"/>
        <v>75438992.22999999</v>
      </c>
      <c r="DL26" s="10">
        <f t="shared" si="7"/>
        <v>77475098.06000002</v>
      </c>
      <c r="DM26" s="10">
        <f t="shared" si="8"/>
        <v>38737549.03000001</v>
      </c>
      <c r="DN26" s="10">
        <f t="shared" si="9"/>
        <v>36199674</v>
      </c>
      <c r="DO26" s="8">
        <f t="shared" si="4"/>
        <v>-2537875.0300000086</v>
      </c>
      <c r="DP26" s="8">
        <f t="shared" si="10"/>
        <v>-6.551460000823929</v>
      </c>
      <c r="DQ26" s="8" t="s">
        <v>98</v>
      </c>
    </row>
    <row r="27" spans="1:121" ht="14.25">
      <c r="A27" s="6" t="s">
        <v>41</v>
      </c>
      <c r="B27" s="7" t="s">
        <v>19</v>
      </c>
      <c r="C27" s="10">
        <v>47276703.18</v>
      </c>
      <c r="D27" s="10">
        <v>48000000</v>
      </c>
      <c r="E27" s="8">
        <v>24000000</v>
      </c>
      <c r="F27" s="8">
        <v>21218504.400000002</v>
      </c>
      <c r="G27" s="8">
        <v>-2781495.6</v>
      </c>
      <c r="H27" s="8">
        <v>-11.589565</v>
      </c>
      <c r="I27" s="8" t="s">
        <v>98</v>
      </c>
      <c r="J27" s="10">
        <v>12895971.39</v>
      </c>
      <c r="K27" s="10">
        <v>11771000</v>
      </c>
      <c r="L27" s="10">
        <v>5885500</v>
      </c>
      <c r="M27" s="10">
        <v>5810859.239999998</v>
      </c>
      <c r="N27" s="8">
        <v>-74640.76</v>
      </c>
      <c r="O27" s="8">
        <v>-1.268214425282474</v>
      </c>
      <c r="P27" s="8" t="s">
        <v>98</v>
      </c>
      <c r="Q27" s="10">
        <v>3199646.46</v>
      </c>
      <c r="R27" s="10">
        <v>2945990</v>
      </c>
      <c r="S27" s="10">
        <v>1472995</v>
      </c>
      <c r="T27" s="10">
        <v>1096217.05</v>
      </c>
      <c r="U27" s="8">
        <v>-376777.95</v>
      </c>
      <c r="V27" s="8">
        <v>-25.57903794649676</v>
      </c>
      <c r="W27" s="8" t="s">
        <v>98</v>
      </c>
      <c r="X27" s="10">
        <v>3776275.69</v>
      </c>
      <c r="Y27" s="10">
        <v>3100000</v>
      </c>
      <c r="Z27" s="10">
        <v>1550000</v>
      </c>
      <c r="AA27" s="10">
        <v>1760500.06</v>
      </c>
      <c r="AB27" s="8">
        <v>210500.06</v>
      </c>
      <c r="AC27" s="8">
        <v>13.580649032258064</v>
      </c>
      <c r="AD27" s="8" t="s">
        <v>99</v>
      </c>
      <c r="AE27" s="10">
        <v>2270822.8</v>
      </c>
      <c r="AF27" s="10">
        <v>2029237.29</v>
      </c>
      <c r="AG27" s="10">
        <v>1014618.645</v>
      </c>
      <c r="AH27" s="10">
        <v>1053744.8399999999</v>
      </c>
      <c r="AI27" s="8">
        <v>39126.195</v>
      </c>
      <c r="AJ27" s="8">
        <v>3.8562464028048686</v>
      </c>
      <c r="AK27" s="8" t="s">
        <v>99</v>
      </c>
      <c r="AL27" s="10">
        <v>1765888.35</v>
      </c>
      <c r="AM27" s="10">
        <v>1874000</v>
      </c>
      <c r="AN27" s="10">
        <v>937000</v>
      </c>
      <c r="AO27" s="10">
        <v>392557.79</v>
      </c>
      <c r="AP27" s="8">
        <v>-544442.21</v>
      </c>
      <c r="AQ27" s="8">
        <v>-58.1048249733191</v>
      </c>
      <c r="AR27" s="8" t="s">
        <v>98</v>
      </c>
      <c r="AS27" s="10">
        <v>4894536.58</v>
      </c>
      <c r="AT27" s="10">
        <v>7949673</v>
      </c>
      <c r="AU27" s="10">
        <v>3974836.5</v>
      </c>
      <c r="AV27" s="10">
        <v>2323671.3000000003</v>
      </c>
      <c r="AW27" s="8">
        <v>-1651165.2</v>
      </c>
      <c r="AX27" s="8">
        <v>-41.540455814975026</v>
      </c>
      <c r="AY27" s="8" t="s">
        <v>98</v>
      </c>
      <c r="AZ27" s="10">
        <v>3206672.93</v>
      </c>
      <c r="BA27" s="10">
        <v>1538000</v>
      </c>
      <c r="BB27" s="10">
        <v>769000</v>
      </c>
      <c r="BC27" s="10">
        <v>1099025.3599999999</v>
      </c>
      <c r="BD27" s="8">
        <v>330025.36</v>
      </c>
      <c r="BE27" s="8">
        <v>42.916171651495446</v>
      </c>
      <c r="BF27" s="8" t="s">
        <v>99</v>
      </c>
      <c r="BG27" s="10">
        <v>3262276.31</v>
      </c>
      <c r="BH27" s="10">
        <v>3727929</v>
      </c>
      <c r="BI27" s="10">
        <v>1863964.5</v>
      </c>
      <c r="BJ27" s="10">
        <v>1476590.7300000002</v>
      </c>
      <c r="BK27" s="8">
        <v>-387373.77</v>
      </c>
      <c r="BL27" s="8">
        <v>-20.782250413030933</v>
      </c>
      <c r="BM27" s="8" t="s">
        <v>98</v>
      </c>
      <c r="BN27" s="10">
        <v>4295157.39</v>
      </c>
      <c r="BO27" s="10">
        <v>4080000</v>
      </c>
      <c r="BP27" s="10">
        <v>2040000</v>
      </c>
      <c r="BQ27" s="10">
        <v>1538594.07</v>
      </c>
      <c r="BR27" s="8">
        <v>-501405.93</v>
      </c>
      <c r="BS27" s="8">
        <v>-24.57872205882353</v>
      </c>
      <c r="BT27" s="8" t="s">
        <v>98</v>
      </c>
      <c r="BU27" s="10">
        <v>3598093.55</v>
      </c>
      <c r="BV27" s="10">
        <v>3013000</v>
      </c>
      <c r="BW27" s="10">
        <v>1506500</v>
      </c>
      <c r="BX27" s="10">
        <v>1691738.9100000001</v>
      </c>
      <c r="BY27" s="8">
        <v>185238.91</v>
      </c>
      <c r="BZ27" s="8">
        <v>12.295978094922004</v>
      </c>
      <c r="CA27" s="8" t="s">
        <v>99</v>
      </c>
      <c r="CB27" s="10">
        <v>3672680.92</v>
      </c>
      <c r="CC27" s="10">
        <v>3561500</v>
      </c>
      <c r="CD27" s="10">
        <v>1780750</v>
      </c>
      <c r="CE27" s="10">
        <v>1902119.0399999998</v>
      </c>
      <c r="CF27" s="8">
        <v>121369.04</v>
      </c>
      <c r="CG27" s="8">
        <v>6.815613645935701</v>
      </c>
      <c r="CH27" s="8" t="s">
        <v>99</v>
      </c>
      <c r="CI27" s="10">
        <v>1353135.99</v>
      </c>
      <c r="CJ27" s="10">
        <v>1215500</v>
      </c>
      <c r="CK27" s="10">
        <v>607750</v>
      </c>
      <c r="CL27" s="10">
        <v>507200.44999999995</v>
      </c>
      <c r="CM27" s="8">
        <v>-100549.55</v>
      </c>
      <c r="CN27" s="8">
        <v>-16.54455779514603</v>
      </c>
      <c r="CO27" s="8" t="s">
        <v>98</v>
      </c>
      <c r="CP27" s="10">
        <v>3293848.66</v>
      </c>
      <c r="CQ27" s="10">
        <v>2640757</v>
      </c>
      <c r="CR27" s="10">
        <v>1320378.5</v>
      </c>
      <c r="CS27" s="10">
        <v>1694511.03</v>
      </c>
      <c r="CT27" s="8">
        <v>374132.53</v>
      </c>
      <c r="CU27" s="8">
        <v>28.335248566982877</v>
      </c>
      <c r="CV27" s="8" t="s">
        <v>99</v>
      </c>
      <c r="CW27" s="10">
        <v>1183428.37</v>
      </c>
      <c r="CX27" s="10">
        <v>1022000</v>
      </c>
      <c r="CY27" s="10">
        <v>511000</v>
      </c>
      <c r="CZ27" s="10">
        <v>568789.84</v>
      </c>
      <c r="DA27" s="8">
        <v>57789.84</v>
      </c>
      <c r="DB27" s="8">
        <v>11.309166340508805</v>
      </c>
      <c r="DC27" s="8" t="s">
        <v>99</v>
      </c>
      <c r="DD27" s="10">
        <v>1712529.6</v>
      </c>
      <c r="DE27" s="10">
        <v>1700000</v>
      </c>
      <c r="DF27" s="10">
        <v>850000</v>
      </c>
      <c r="DG27" s="10">
        <v>718812.4199999999</v>
      </c>
      <c r="DH27" s="8">
        <v>-131187.58</v>
      </c>
      <c r="DI27" s="8">
        <v>-15.43383294117647</v>
      </c>
      <c r="DJ27" s="8" t="s">
        <v>98</v>
      </c>
      <c r="DK27" s="10">
        <f t="shared" si="6"/>
        <v>101657668.16999999</v>
      </c>
      <c r="DL27" s="10">
        <f t="shared" si="7"/>
        <v>100168586.29</v>
      </c>
      <c r="DM27" s="10">
        <f t="shared" si="8"/>
        <v>50084293.145</v>
      </c>
      <c r="DN27" s="10">
        <f t="shared" si="9"/>
        <v>44853436.53000001</v>
      </c>
      <c r="DO27" s="8">
        <f t="shared" si="4"/>
        <v>-5230856.614999995</v>
      </c>
      <c r="DP27" s="8">
        <f t="shared" si="10"/>
        <v>-10.44410589934062</v>
      </c>
      <c r="DQ27" s="8" t="s">
        <v>98</v>
      </c>
    </row>
    <row r="28" spans="1:121" ht="14.25">
      <c r="A28" s="6" t="s">
        <v>42</v>
      </c>
      <c r="B28" s="7" t="s">
        <v>20</v>
      </c>
      <c r="C28" s="10">
        <v>91515551.45</v>
      </c>
      <c r="D28" s="10">
        <v>93000000</v>
      </c>
      <c r="E28" s="8">
        <v>46500000</v>
      </c>
      <c r="F28" s="8">
        <v>31897323.269999992</v>
      </c>
      <c r="G28" s="8">
        <v>-14602676.73</v>
      </c>
      <c r="H28" s="8">
        <v>-31.40360587096774</v>
      </c>
      <c r="I28" s="8" t="s">
        <v>98</v>
      </c>
      <c r="J28" s="10">
        <v>27314470.05</v>
      </c>
      <c r="K28" s="10">
        <v>29972000</v>
      </c>
      <c r="L28" s="10">
        <v>14986000</v>
      </c>
      <c r="M28" s="10">
        <v>13671951.64</v>
      </c>
      <c r="N28" s="8">
        <v>-1314048.36</v>
      </c>
      <c r="O28" s="8">
        <v>-8.768506339249967</v>
      </c>
      <c r="P28" s="8" t="s">
        <v>98</v>
      </c>
      <c r="Q28" s="10">
        <v>3231567.33</v>
      </c>
      <c r="R28" s="10">
        <v>1448310</v>
      </c>
      <c r="S28" s="10">
        <v>724155</v>
      </c>
      <c r="T28" s="10">
        <v>137855.09999999998</v>
      </c>
      <c r="U28" s="8">
        <v>-586299.9</v>
      </c>
      <c r="V28" s="8">
        <v>-80.96331586469748</v>
      </c>
      <c r="W28" s="8" t="s">
        <v>98</v>
      </c>
      <c r="X28" s="10">
        <v>4068220.22</v>
      </c>
      <c r="Y28" s="10">
        <v>4090000</v>
      </c>
      <c r="Z28" s="10">
        <v>2045000</v>
      </c>
      <c r="AA28" s="10">
        <v>2128820.1399999997</v>
      </c>
      <c r="AB28" s="8">
        <v>83820.14</v>
      </c>
      <c r="AC28" s="8">
        <v>4.09878435207824</v>
      </c>
      <c r="AD28" s="8" t="s">
        <v>99</v>
      </c>
      <c r="AE28" s="10">
        <v>5648806.85</v>
      </c>
      <c r="AF28" s="10">
        <v>4870487.49</v>
      </c>
      <c r="AG28" s="10">
        <v>2435243.745</v>
      </c>
      <c r="AH28" s="10">
        <v>2571962.820000001</v>
      </c>
      <c r="AI28" s="8">
        <v>136719.075</v>
      </c>
      <c r="AJ28" s="8">
        <v>5.614184423251645</v>
      </c>
      <c r="AK28" s="8" t="s">
        <v>99</v>
      </c>
      <c r="AL28" s="10">
        <v>3065800.98</v>
      </c>
      <c r="AM28" s="10">
        <v>2900000</v>
      </c>
      <c r="AN28" s="10">
        <v>1450000</v>
      </c>
      <c r="AO28" s="10">
        <v>1395376.8999999997</v>
      </c>
      <c r="AP28" s="8">
        <v>-54623.1</v>
      </c>
      <c r="AQ28" s="8">
        <v>-3.767110344827586</v>
      </c>
      <c r="AR28" s="8" t="s">
        <v>98</v>
      </c>
      <c r="AS28" s="10">
        <v>6037769.04</v>
      </c>
      <c r="AT28" s="10">
        <v>9339537.76</v>
      </c>
      <c r="AU28" s="10">
        <v>4669768.88</v>
      </c>
      <c r="AV28" s="10">
        <v>3644884.5199999996</v>
      </c>
      <c r="AW28" s="8">
        <v>-1024884.36</v>
      </c>
      <c r="AX28" s="8">
        <v>-21.947218081593793</v>
      </c>
      <c r="AY28" s="8" t="s">
        <v>98</v>
      </c>
      <c r="AZ28" s="10">
        <v>2193679.3</v>
      </c>
      <c r="BA28" s="10">
        <v>2815000</v>
      </c>
      <c r="BB28" s="10">
        <v>1407500</v>
      </c>
      <c r="BC28" s="10">
        <v>825349.9800000001</v>
      </c>
      <c r="BD28" s="8">
        <v>-582150.02</v>
      </c>
      <c r="BE28" s="8">
        <v>-41.360569804618116</v>
      </c>
      <c r="BF28" s="8" t="s">
        <v>98</v>
      </c>
      <c r="BG28" s="10">
        <v>3779596.38</v>
      </c>
      <c r="BH28" s="10">
        <v>3480672.7</v>
      </c>
      <c r="BI28" s="10">
        <v>1740336.35</v>
      </c>
      <c r="BJ28" s="10">
        <v>1838849.8099999998</v>
      </c>
      <c r="BK28" s="8">
        <v>98513.46</v>
      </c>
      <c r="BL28" s="8">
        <v>5.660598883658323</v>
      </c>
      <c r="BM28" s="8" t="s">
        <v>99</v>
      </c>
      <c r="BN28" s="10">
        <v>4076945.92</v>
      </c>
      <c r="BO28" s="10">
        <v>4280000</v>
      </c>
      <c r="BP28" s="10">
        <v>2140000</v>
      </c>
      <c r="BQ28" s="10">
        <v>1868508.21</v>
      </c>
      <c r="BR28" s="8">
        <v>-271491.79</v>
      </c>
      <c r="BS28" s="8">
        <v>-12.686532242990655</v>
      </c>
      <c r="BT28" s="8" t="s">
        <v>98</v>
      </c>
      <c r="BU28" s="10">
        <v>1644707.79</v>
      </c>
      <c r="BV28" s="10">
        <v>2070000</v>
      </c>
      <c r="BW28" s="10">
        <v>1035000</v>
      </c>
      <c r="BX28" s="10">
        <v>1526910.72</v>
      </c>
      <c r="BY28" s="8">
        <v>491910.72</v>
      </c>
      <c r="BZ28" s="8">
        <v>47.52760579710145</v>
      </c>
      <c r="CA28" s="8" t="s">
        <v>99</v>
      </c>
      <c r="CB28" s="10">
        <v>7728879.25</v>
      </c>
      <c r="CC28" s="10">
        <v>7228695.86</v>
      </c>
      <c r="CD28" s="10">
        <v>3614347.93</v>
      </c>
      <c r="CE28" s="10">
        <v>5442948.840000001</v>
      </c>
      <c r="CF28" s="8">
        <v>1828600.91</v>
      </c>
      <c r="CG28" s="8">
        <v>50.59283017061393</v>
      </c>
      <c r="CH28" s="8" t="s">
        <v>99</v>
      </c>
      <c r="CI28" s="10">
        <v>2782555.48</v>
      </c>
      <c r="CJ28" s="10">
        <v>2590000</v>
      </c>
      <c r="CK28" s="10">
        <v>1295000</v>
      </c>
      <c r="CL28" s="10">
        <v>1376421.83</v>
      </c>
      <c r="CM28" s="8">
        <v>81421.83</v>
      </c>
      <c r="CN28" s="8">
        <v>6.2874</v>
      </c>
      <c r="CO28" s="8" t="s">
        <v>99</v>
      </c>
      <c r="CP28" s="10">
        <v>4220080.47</v>
      </c>
      <c r="CQ28" s="10">
        <v>4095660.6</v>
      </c>
      <c r="CR28" s="10">
        <v>2047830.3</v>
      </c>
      <c r="CS28" s="10">
        <v>2245277.4</v>
      </c>
      <c r="CT28" s="8">
        <v>197447.1</v>
      </c>
      <c r="CU28" s="8">
        <v>9.641770609605688</v>
      </c>
      <c r="CV28" s="8" t="s">
        <v>99</v>
      </c>
      <c r="CW28" s="10">
        <v>3802077.31</v>
      </c>
      <c r="CX28" s="10">
        <v>3095200</v>
      </c>
      <c r="CY28" s="10">
        <v>1547600</v>
      </c>
      <c r="CZ28" s="10">
        <v>2036176.9699999995</v>
      </c>
      <c r="DA28" s="8">
        <v>488576.97</v>
      </c>
      <c r="DB28" s="8">
        <v>31.569977384337037</v>
      </c>
      <c r="DC28" s="8" t="s">
        <v>99</v>
      </c>
      <c r="DD28" s="10">
        <v>2554792.07</v>
      </c>
      <c r="DE28" s="10">
        <v>2800000</v>
      </c>
      <c r="DF28" s="10">
        <v>1400000</v>
      </c>
      <c r="DG28" s="10">
        <v>1176510.0199999998</v>
      </c>
      <c r="DH28" s="8">
        <v>-223489.98</v>
      </c>
      <c r="DI28" s="8">
        <v>-15.96357</v>
      </c>
      <c r="DJ28" s="8" t="s">
        <v>98</v>
      </c>
      <c r="DK28" s="10">
        <f t="shared" si="6"/>
        <v>173665499.88999996</v>
      </c>
      <c r="DL28" s="10">
        <f t="shared" si="7"/>
        <v>178075564.41</v>
      </c>
      <c r="DM28" s="10">
        <f t="shared" si="8"/>
        <v>89037782.205</v>
      </c>
      <c r="DN28" s="10">
        <f t="shared" si="9"/>
        <v>73785128.17</v>
      </c>
      <c r="DO28" s="8">
        <f t="shared" si="4"/>
        <v>-15252654.034999996</v>
      </c>
      <c r="DP28" s="8">
        <f t="shared" si="10"/>
        <v>-17.130541279523772</v>
      </c>
      <c r="DQ28" s="8" t="s">
        <v>98</v>
      </c>
    </row>
    <row r="29" spans="1:121" ht="14.25">
      <c r="A29" s="6" t="s">
        <v>43</v>
      </c>
      <c r="B29" s="7" t="s">
        <v>21</v>
      </c>
      <c r="C29" s="10">
        <v>37497128.6</v>
      </c>
      <c r="D29" s="10">
        <v>60000000</v>
      </c>
      <c r="E29" s="8">
        <v>30000000</v>
      </c>
      <c r="F29" s="8">
        <v>24264722.339999996</v>
      </c>
      <c r="G29" s="8">
        <v>-5735277.66</v>
      </c>
      <c r="H29" s="8">
        <v>-19.1175922</v>
      </c>
      <c r="I29" s="8" t="s">
        <v>98</v>
      </c>
      <c r="J29" s="10">
        <v>9129391.08</v>
      </c>
      <c r="K29" s="10">
        <v>5060000</v>
      </c>
      <c r="L29" s="10">
        <v>2530000</v>
      </c>
      <c r="M29" s="10">
        <v>5821176.92</v>
      </c>
      <c r="N29" s="8">
        <v>3291176.92</v>
      </c>
      <c r="O29" s="8">
        <v>130.08604426877469</v>
      </c>
      <c r="P29" s="8" t="s">
        <v>99</v>
      </c>
      <c r="Q29" s="10">
        <v>2357837.11</v>
      </c>
      <c r="R29" s="10">
        <v>1527200</v>
      </c>
      <c r="S29" s="10">
        <v>763600</v>
      </c>
      <c r="T29" s="10">
        <v>684724.6</v>
      </c>
      <c r="U29" s="8">
        <v>-78875.4</v>
      </c>
      <c r="V29" s="8">
        <v>-10.329413305395494</v>
      </c>
      <c r="W29" s="8" t="s">
        <v>98</v>
      </c>
      <c r="X29" s="10">
        <v>2657311.37</v>
      </c>
      <c r="Y29" s="10">
        <v>717000</v>
      </c>
      <c r="Z29" s="10">
        <v>358500</v>
      </c>
      <c r="AA29" s="10">
        <v>347651.31</v>
      </c>
      <c r="AB29" s="8">
        <v>-10848.69</v>
      </c>
      <c r="AC29" s="8">
        <v>-3.0261338912133895</v>
      </c>
      <c r="AD29" s="8" t="s">
        <v>98</v>
      </c>
      <c r="AE29" s="10">
        <v>4386669</v>
      </c>
      <c r="AF29" s="10">
        <v>1850000</v>
      </c>
      <c r="AG29" s="10">
        <v>925000</v>
      </c>
      <c r="AH29" s="10">
        <v>2382526.3</v>
      </c>
      <c r="AI29" s="8">
        <v>1457526.3</v>
      </c>
      <c r="AJ29" s="8">
        <v>157.57041081081078</v>
      </c>
      <c r="AK29" s="8" t="s">
        <v>99</v>
      </c>
      <c r="AL29" s="10">
        <v>2446099.01</v>
      </c>
      <c r="AM29" s="10">
        <v>2500000</v>
      </c>
      <c r="AN29" s="10">
        <v>1250000</v>
      </c>
      <c r="AO29" s="10">
        <v>2495965.08</v>
      </c>
      <c r="AP29" s="8">
        <v>1245965.08</v>
      </c>
      <c r="AQ29" s="8">
        <v>99.6772064</v>
      </c>
      <c r="AR29" s="8" t="s">
        <v>99</v>
      </c>
      <c r="AS29" s="10">
        <v>9992912</v>
      </c>
      <c r="AT29" s="10">
        <v>11273861.78</v>
      </c>
      <c r="AU29" s="10">
        <v>5636930.89</v>
      </c>
      <c r="AV29" s="10">
        <v>3699617.71</v>
      </c>
      <c r="AW29" s="8">
        <v>-1937313.18</v>
      </c>
      <c r="AX29" s="8">
        <v>-34.36822657231478</v>
      </c>
      <c r="AY29" s="8" t="s">
        <v>98</v>
      </c>
      <c r="AZ29" s="10">
        <v>4208522.93</v>
      </c>
      <c r="BA29" s="10">
        <v>593960</v>
      </c>
      <c r="BB29" s="10">
        <v>296980</v>
      </c>
      <c r="BC29" s="10">
        <v>2025389.0199999998</v>
      </c>
      <c r="BD29" s="8">
        <v>1728409.02</v>
      </c>
      <c r="BE29" s="8">
        <v>581.9950905784901</v>
      </c>
      <c r="BF29" s="8" t="s">
        <v>99</v>
      </c>
      <c r="BG29" s="10">
        <v>6288430.93</v>
      </c>
      <c r="BH29" s="10">
        <v>3681799</v>
      </c>
      <c r="BI29" s="10">
        <v>1840899.5</v>
      </c>
      <c r="BJ29" s="10">
        <v>1750146.3900000001</v>
      </c>
      <c r="BK29" s="8">
        <v>-90753.11</v>
      </c>
      <c r="BL29" s="8">
        <v>-4.929824251676966</v>
      </c>
      <c r="BM29" s="8" t="s">
        <v>98</v>
      </c>
      <c r="BN29" s="10">
        <v>4191387.85</v>
      </c>
      <c r="BO29" s="10">
        <v>3780000</v>
      </c>
      <c r="BP29" s="10">
        <v>1890000</v>
      </c>
      <c r="BQ29" s="10">
        <v>1913883.66</v>
      </c>
      <c r="BR29" s="8">
        <v>23883.66</v>
      </c>
      <c r="BS29" s="8">
        <v>1.2636857142857145</v>
      </c>
      <c r="BT29" s="8" t="s">
        <v>99</v>
      </c>
      <c r="BU29" s="10">
        <v>3898263.19</v>
      </c>
      <c r="BV29" s="10">
        <v>1810000</v>
      </c>
      <c r="BW29" s="10">
        <v>905000</v>
      </c>
      <c r="BX29" s="10">
        <v>2170708.28</v>
      </c>
      <c r="BY29" s="8">
        <v>1265708.28</v>
      </c>
      <c r="BZ29" s="8">
        <v>139.8572685082873</v>
      </c>
      <c r="CA29" s="8" t="s">
        <v>99</v>
      </c>
      <c r="CB29" s="10">
        <v>6041901.33</v>
      </c>
      <c r="CC29" s="10">
        <v>3929581.43</v>
      </c>
      <c r="CD29" s="10">
        <v>1964790.715</v>
      </c>
      <c r="CE29" s="10">
        <v>4686587.68</v>
      </c>
      <c r="CF29" s="8">
        <v>2721796.965</v>
      </c>
      <c r="CG29" s="8">
        <v>138.528594634569</v>
      </c>
      <c r="CH29" s="8" t="s">
        <v>99</v>
      </c>
      <c r="CI29" s="10">
        <v>1479626.87</v>
      </c>
      <c r="CJ29" s="10">
        <v>559840</v>
      </c>
      <c r="CK29" s="10">
        <v>279920</v>
      </c>
      <c r="CL29" s="10">
        <v>1735372.2</v>
      </c>
      <c r="CM29" s="8">
        <v>1455452.2</v>
      </c>
      <c r="CN29" s="8">
        <v>519.9529151186053</v>
      </c>
      <c r="CO29" s="8" t="s">
        <v>99</v>
      </c>
      <c r="CP29" s="10">
        <v>6889898.48</v>
      </c>
      <c r="CQ29" s="10">
        <v>5251663.43</v>
      </c>
      <c r="CR29" s="10">
        <v>2625831.715</v>
      </c>
      <c r="CS29" s="10">
        <v>4543466.279999999</v>
      </c>
      <c r="CT29" s="8">
        <v>1917634.565</v>
      </c>
      <c r="CU29" s="8">
        <v>73.0296063546479</v>
      </c>
      <c r="CV29" s="8" t="s">
        <v>99</v>
      </c>
      <c r="CW29" s="10">
        <v>2504481.14</v>
      </c>
      <c r="CX29" s="10">
        <v>1517000</v>
      </c>
      <c r="CY29" s="10">
        <v>758500</v>
      </c>
      <c r="CZ29" s="10">
        <v>646074.78</v>
      </c>
      <c r="DA29" s="8">
        <v>-112425.22</v>
      </c>
      <c r="DB29" s="8">
        <v>-14.82204614370468</v>
      </c>
      <c r="DC29" s="8" t="s">
        <v>98</v>
      </c>
      <c r="DD29" s="10">
        <v>475504.2</v>
      </c>
      <c r="DE29" s="10">
        <v>360000</v>
      </c>
      <c r="DF29" s="10">
        <v>180000</v>
      </c>
      <c r="DG29" s="10">
        <v>474311.89999999997</v>
      </c>
      <c r="DH29" s="8">
        <v>294311.9</v>
      </c>
      <c r="DI29" s="8">
        <v>163.5066111111111</v>
      </c>
      <c r="DJ29" s="8" t="s">
        <v>99</v>
      </c>
      <c r="DK29" s="10">
        <f t="shared" si="6"/>
        <v>104445365.09</v>
      </c>
      <c r="DL29" s="10">
        <f t="shared" si="7"/>
        <v>104411905.64000002</v>
      </c>
      <c r="DM29" s="10">
        <f t="shared" si="8"/>
        <v>52205952.82000001</v>
      </c>
      <c r="DN29" s="10">
        <f t="shared" si="9"/>
        <v>59642324.45</v>
      </c>
      <c r="DO29" s="8">
        <f t="shared" si="4"/>
        <v>7436371.629999995</v>
      </c>
      <c r="DP29" s="8">
        <f t="shared" si="10"/>
        <v>14.244298261617274</v>
      </c>
      <c r="DQ29" s="8" t="s">
        <v>98</v>
      </c>
    </row>
    <row r="30" spans="1:121" s="30" customFormat="1" ht="14.25">
      <c r="A30" s="28"/>
      <c r="B30" s="28" t="s">
        <v>22</v>
      </c>
      <c r="C30" s="29">
        <f>SUM(C18:C29)</f>
        <v>1301971120.24</v>
      </c>
      <c r="D30" s="29">
        <f>SUM(D18:D29)</f>
        <v>1347000000</v>
      </c>
      <c r="E30" s="29">
        <f>SUM(E18:E29)</f>
        <v>673500000</v>
      </c>
      <c r="F30" s="29">
        <f>SUM(F18:F29)</f>
        <v>629714365.3999999</v>
      </c>
      <c r="G30" s="29">
        <f>F30-E30</f>
        <v>-43785634.60000014</v>
      </c>
      <c r="H30" s="29">
        <f>G30/E30*100</f>
        <v>-6.5012078099480535</v>
      </c>
      <c r="I30" s="29"/>
      <c r="J30" s="29">
        <f>SUM(J18:J29)</f>
        <v>415302085.87</v>
      </c>
      <c r="K30" s="29">
        <f>SUM(K18:K29)</f>
        <v>409275000</v>
      </c>
      <c r="L30" s="29">
        <f>SUM(L18:L29)</f>
        <v>204637500</v>
      </c>
      <c r="M30" s="29">
        <f>SUM(M18:M29)</f>
        <v>213389449.16</v>
      </c>
      <c r="N30" s="29">
        <f>M30-L30</f>
        <v>8751949.159999996</v>
      </c>
      <c r="O30" s="29">
        <f>N30/L30*100</f>
        <v>4.2768061376824855</v>
      </c>
      <c r="P30" s="29"/>
      <c r="Q30" s="29">
        <f>SUM(Q18:Q29)</f>
        <v>85363003.98999998</v>
      </c>
      <c r="R30" s="29">
        <f>SUM(R18:R29)</f>
        <v>80688010</v>
      </c>
      <c r="S30" s="29">
        <f>SUM(S18:S29)</f>
        <v>40344005</v>
      </c>
      <c r="T30" s="29">
        <f>SUM(T18:T29)</f>
        <v>40541744.480000004</v>
      </c>
      <c r="U30" s="29">
        <f>T30-S30</f>
        <v>197739.48000000417</v>
      </c>
      <c r="V30" s="29">
        <f>U30/S30*100</f>
        <v>0.4901334907131906</v>
      </c>
      <c r="W30" s="29"/>
      <c r="X30" s="29">
        <f>SUM(X18:X29)</f>
        <v>75094065.91</v>
      </c>
      <c r="Y30" s="29">
        <f>SUM(Y18:Y29)</f>
        <v>73225900</v>
      </c>
      <c r="Z30" s="29">
        <f>SUM(Z18:Z29)</f>
        <v>36612950</v>
      </c>
      <c r="AA30" s="29">
        <f>SUM(AA18:AA29)</f>
        <v>36960488.760000005</v>
      </c>
      <c r="AB30" s="29">
        <f>AA30-Z30</f>
        <v>347538.76000000536</v>
      </c>
      <c r="AC30" s="29">
        <f>AB30/Z30*100</f>
        <v>0.9492235943839691</v>
      </c>
      <c r="AD30" s="29"/>
      <c r="AE30" s="29">
        <f>SUM(AE18:AE29)</f>
        <v>73098726.16</v>
      </c>
      <c r="AF30" s="29">
        <f>SUM(AF18:AF29)</f>
        <v>63281781.98000001</v>
      </c>
      <c r="AG30" s="29">
        <f>SUM(AG18:AG29)</f>
        <v>31640890.990000006</v>
      </c>
      <c r="AH30" s="29">
        <f>SUM(AH18:AH29)</f>
        <v>38252633.87</v>
      </c>
      <c r="AI30" s="29">
        <f>AH30-AG30</f>
        <v>6611742.8799999915</v>
      </c>
      <c r="AJ30" s="29">
        <f>AI30/AG30*100</f>
        <v>20.89619689309511</v>
      </c>
      <c r="AK30" s="29"/>
      <c r="AL30" s="29">
        <f>SUM(AL18:AL29)</f>
        <v>62080878.72</v>
      </c>
      <c r="AM30" s="29">
        <f>SUM(AM18:AM29)</f>
        <v>61103000</v>
      </c>
      <c r="AN30" s="29">
        <f>SUM(AN18:AN29)</f>
        <v>30551500</v>
      </c>
      <c r="AO30" s="29">
        <f>SUM(AO18:AO29)</f>
        <v>31628140.28</v>
      </c>
      <c r="AP30" s="29">
        <f>AO30-AN30</f>
        <v>1076640.2800000012</v>
      </c>
      <c r="AQ30" s="29">
        <f>AP30/AN30*100</f>
        <v>3.5240177405364754</v>
      </c>
      <c r="AR30" s="29"/>
      <c r="AS30" s="29">
        <f>SUM(AS18:AS29)</f>
        <v>139674338.31</v>
      </c>
      <c r="AT30" s="29">
        <f>SUM(AT18:AT29)</f>
        <v>165231216.62</v>
      </c>
      <c r="AU30" s="29">
        <f>SUM(AU18:AU29)</f>
        <v>82615608.31</v>
      </c>
      <c r="AV30" s="29">
        <f>SUM(AV18:AV29)</f>
        <v>74176897.38</v>
      </c>
      <c r="AW30" s="29">
        <f>AV30-AU30</f>
        <v>-8438710.930000007</v>
      </c>
      <c r="AX30" s="29">
        <f>AW30/AU30*100</f>
        <v>-10.21442691353828</v>
      </c>
      <c r="AY30" s="29"/>
      <c r="AZ30" s="29">
        <f>SUM(AZ18:AZ29)</f>
        <v>73120519.1</v>
      </c>
      <c r="BA30" s="29">
        <f>SUM(BA18:BA29)</f>
        <v>62744946</v>
      </c>
      <c r="BB30" s="29">
        <f>SUM(BB18:BB29)</f>
        <v>31372473</v>
      </c>
      <c r="BC30" s="29">
        <f>SUM(BC18:BC29)</f>
        <v>38097756.3</v>
      </c>
      <c r="BD30" s="29">
        <f>BC30-BB30</f>
        <v>6725283.299999997</v>
      </c>
      <c r="BE30" s="29">
        <f>BD30/BB30*100</f>
        <v>21.43689246302004</v>
      </c>
      <c r="BF30" s="29"/>
      <c r="BG30" s="29">
        <f>SUM(BG18:BG29)</f>
        <v>76870457.14000002</v>
      </c>
      <c r="BH30" s="29">
        <f>SUM(BH18:BH29)</f>
        <v>75950847.03</v>
      </c>
      <c r="BI30" s="29">
        <f>SUM(BI18:BI29)</f>
        <v>37975423.515</v>
      </c>
      <c r="BJ30" s="29">
        <f>SUM(BJ18:BJ29)</f>
        <v>36916382.82000001</v>
      </c>
      <c r="BK30" s="29">
        <f>BJ30-BI30</f>
        <v>-1059040.6949999928</v>
      </c>
      <c r="BL30" s="29">
        <f>BK30/BI30*100</f>
        <v>-2.7887528221553075</v>
      </c>
      <c r="BM30" s="29"/>
      <c r="BN30" s="29">
        <f>SUM(BN18:BN29)</f>
        <v>80496331.22</v>
      </c>
      <c r="BO30" s="29">
        <f>SUM(BO18:BO29)</f>
        <v>83575000</v>
      </c>
      <c r="BP30" s="29">
        <v>-15275750</v>
      </c>
      <c r="BQ30" s="29">
        <v>-14470326.779999997</v>
      </c>
      <c r="BR30" s="29">
        <f>BQ30-BP30</f>
        <v>805423.2200000025</v>
      </c>
      <c r="BS30" s="29">
        <f>BR30/BP30*100</f>
        <v>-5.272560888990737</v>
      </c>
      <c r="BT30" s="29"/>
      <c r="BU30" s="29">
        <f>SUM(BU18:BU29)</f>
        <v>73505037.34</v>
      </c>
      <c r="BV30" s="29">
        <f>SUM(BV18:BV29)</f>
        <v>70572000</v>
      </c>
      <c r="BW30" s="29">
        <f>SUM(BW18:BW29)</f>
        <v>35286000</v>
      </c>
      <c r="BX30" s="29">
        <f>SUM(BX18:BX29)</f>
        <v>37298695.57</v>
      </c>
      <c r="BY30" s="29">
        <f>BX30-BW30</f>
        <v>2012695.5700000003</v>
      </c>
      <c r="BZ30" s="29">
        <f>BY30/BW30*100</f>
        <v>5.703949356685372</v>
      </c>
      <c r="CA30" s="29"/>
      <c r="CB30" s="29">
        <f>SUM(CB18:CB29)</f>
        <v>105885378.79999998</v>
      </c>
      <c r="CC30" s="29">
        <f>SUM(CC18:CC29)</f>
        <v>103370244.29</v>
      </c>
      <c r="CD30" s="29">
        <f>SUM(CD18:CD29)</f>
        <v>51685122.145</v>
      </c>
      <c r="CE30" s="29">
        <f>SUM(CE18:CE29)</f>
        <v>60420501.38000002</v>
      </c>
      <c r="CF30" s="29">
        <f>CE30-CD30</f>
        <v>8735379.235000014</v>
      </c>
      <c r="CG30" s="29">
        <f>CF30/CD30*100</f>
        <v>16.9011484784603</v>
      </c>
      <c r="CH30" s="29"/>
      <c r="CI30" s="29">
        <f>SUM(CI18:CI29)</f>
        <v>39102882.24999999</v>
      </c>
      <c r="CJ30" s="29">
        <f>SUM(CJ18:CJ29)</f>
        <v>33319530</v>
      </c>
      <c r="CK30" s="29">
        <f>SUM(CK18:CK29)</f>
        <v>16659765</v>
      </c>
      <c r="CL30" s="29">
        <f>SUM(CL18:CL29)</f>
        <v>21080864.360000003</v>
      </c>
      <c r="CM30" s="29">
        <f>CL30-CK30</f>
        <v>4421099.360000003</v>
      </c>
      <c r="CN30" s="29">
        <f>CM30/CK30*100</f>
        <v>26.537585374103433</v>
      </c>
      <c r="CO30" s="29"/>
      <c r="CP30" s="29">
        <f>SUM(CP18:CP29)</f>
        <v>97525161.47999999</v>
      </c>
      <c r="CQ30" s="29">
        <f>SUM(CQ18:CQ29)</f>
        <v>93032411</v>
      </c>
      <c r="CR30" s="29">
        <f>SUM(CR18:CR29)</f>
        <v>46516205.5</v>
      </c>
      <c r="CS30" s="29">
        <f>SUM(CS18:CS29)</f>
        <v>51114855.63</v>
      </c>
      <c r="CT30" s="29">
        <f>CS30-CR30</f>
        <v>4598650.130000003</v>
      </c>
      <c r="CU30" s="29">
        <f>CT30/CR30*100</f>
        <v>9.886124804397475</v>
      </c>
      <c r="CV30" s="29"/>
      <c r="CW30" s="29">
        <f>SUM(CW18:CW29)</f>
        <v>51005095.34</v>
      </c>
      <c r="CX30" s="29">
        <f>SUM(CX18:CX29)</f>
        <v>49156100</v>
      </c>
      <c r="CY30" s="29">
        <f>SUM(CY18:CY29)</f>
        <v>24578050</v>
      </c>
      <c r="CZ30" s="29">
        <f>SUM(CZ18:CZ29)</f>
        <v>24995596.81</v>
      </c>
      <c r="DA30" s="29">
        <f>CZ30-CY30</f>
        <v>417546.80999999866</v>
      </c>
      <c r="DB30" s="29">
        <f>DA30/CY30*100</f>
        <v>1.6988606093648546</v>
      </c>
      <c r="DC30" s="29"/>
      <c r="DD30" s="29">
        <f>SUM(DD18:DD29)</f>
        <v>43525806.03000001</v>
      </c>
      <c r="DE30" s="29">
        <f>SUM(DE18:DE29)</f>
        <v>44062000</v>
      </c>
      <c r="DF30" s="29">
        <f>SUM(DF18:DF29)</f>
        <v>22031000</v>
      </c>
      <c r="DG30" s="29">
        <f>SUM(DG18:DG29)</f>
        <v>22913168.149999995</v>
      </c>
      <c r="DH30" s="29">
        <f>DG30-DF30</f>
        <v>882168.1499999948</v>
      </c>
      <c r="DI30" s="29">
        <f>DH30/DF30*100</f>
        <v>4.004212927238867</v>
      </c>
      <c r="DJ30" s="29"/>
      <c r="DK30" s="29">
        <f>SUM(DK18:DK29)</f>
        <v>2793620887.9</v>
      </c>
      <c r="DL30" s="29">
        <f>SUM(DL18:DL29)</f>
        <v>2815587986.9199996</v>
      </c>
      <c r="DM30" s="29">
        <f>SUM(DM18:DM29)</f>
        <v>1407793993.4599998</v>
      </c>
      <c r="DN30" s="29">
        <f>SUM(DN18:DN29)</f>
        <v>1399003994.8100002</v>
      </c>
      <c r="DO30" s="29">
        <f>DN30-DM30</f>
        <v>-8789998.649999619</v>
      </c>
      <c r="DP30" s="29">
        <f>DO30/DM30*100</f>
        <v>-0.6243810309487141</v>
      </c>
      <c r="DQ30" s="29" t="s">
        <v>98</v>
      </c>
    </row>
    <row r="31" spans="1:121" ht="14.25">
      <c r="A31" s="6"/>
      <c r="B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12"/>
    </row>
    <row r="32" spans="1:121" s="30" customFormat="1" ht="14.25">
      <c r="A32" s="31"/>
      <c r="B32" s="28" t="s">
        <v>88</v>
      </c>
      <c r="C32" s="29">
        <f>+C17-C30</f>
        <v>-10805349.450000048</v>
      </c>
      <c r="D32" s="29">
        <f>+D17-D30</f>
        <v>43385000</v>
      </c>
      <c r="E32" s="29">
        <f>+E17-E30</f>
        <v>21692500</v>
      </c>
      <c r="F32" s="29">
        <f>+F17-F30</f>
        <v>143011424.22000015</v>
      </c>
      <c r="G32" s="29"/>
      <c r="H32" s="29"/>
      <c r="I32" s="29"/>
      <c r="J32" s="29">
        <f>J17-J30</f>
        <v>30214550.599999964</v>
      </c>
      <c r="K32" s="29">
        <f>K17-K30</f>
        <v>2000000</v>
      </c>
      <c r="L32" s="29">
        <f>L17-L30</f>
        <v>1000000</v>
      </c>
      <c r="M32" s="29">
        <f>M17-M30</f>
        <v>3104321.629999995</v>
      </c>
      <c r="N32" s="29"/>
      <c r="O32" s="29"/>
      <c r="P32" s="29"/>
      <c r="Q32" s="29">
        <f>Q17-Q30</f>
        <v>-5873753.649999976</v>
      </c>
      <c r="R32" s="29">
        <f>R17-R30</f>
        <v>0</v>
      </c>
      <c r="S32" s="29">
        <f>S17-S30</f>
        <v>0</v>
      </c>
      <c r="T32" s="29">
        <f>T17-T30</f>
        <v>3496407.1400000006</v>
      </c>
      <c r="U32" s="29"/>
      <c r="V32" s="29"/>
      <c r="W32" s="29"/>
      <c r="X32" s="29">
        <f>X17-X30</f>
        <v>-5503724.810000002</v>
      </c>
      <c r="Y32" s="29">
        <f>Y17-Y30</f>
        <v>7536100</v>
      </c>
      <c r="Z32" s="29">
        <f>Z17-Z30</f>
        <v>3768050</v>
      </c>
      <c r="AA32" s="29">
        <f>AA17-AA30</f>
        <v>-1675483.300000012</v>
      </c>
      <c r="AB32" s="29"/>
      <c r="AC32" s="29"/>
      <c r="AD32" s="29"/>
      <c r="AE32" s="29">
        <f>+AE17-AE30</f>
        <v>-4450918.089999989</v>
      </c>
      <c r="AF32" s="29">
        <f>+AF17-AF30</f>
        <v>0</v>
      </c>
      <c r="AG32" s="29">
        <f>+AG17-AG30</f>
        <v>0</v>
      </c>
      <c r="AH32" s="29">
        <f>+AH17-AH30</f>
        <v>-701228.3299999982</v>
      </c>
      <c r="AI32" s="29"/>
      <c r="AJ32" s="29"/>
      <c r="AK32" s="29"/>
      <c r="AL32" s="29">
        <f>+AL17-AL30</f>
        <v>-4196365.089999989</v>
      </c>
      <c r="AM32" s="29">
        <f>+AM17-AM30</f>
        <v>-965500</v>
      </c>
      <c r="AN32" s="29">
        <f>+AN17-AN30</f>
        <v>-482750</v>
      </c>
      <c r="AO32" s="29">
        <f>+AO17-AO30</f>
        <v>3610547.6199999973</v>
      </c>
      <c r="AP32" s="29"/>
      <c r="AQ32" s="29"/>
      <c r="AR32" s="29"/>
      <c r="AS32" s="29">
        <f>+AS17-AS30</f>
        <v>163817773.90000004</v>
      </c>
      <c r="AT32" s="29">
        <f>+AT17-AT30</f>
        <v>6121917.779999971</v>
      </c>
      <c r="AU32" s="29">
        <f>+AU17-AU30</f>
        <v>3060958.8899999857</v>
      </c>
      <c r="AV32" s="29">
        <f>+AV17-AV30</f>
        <v>6239669.719999999</v>
      </c>
      <c r="AW32" s="29"/>
      <c r="AX32" s="29"/>
      <c r="AY32" s="29"/>
      <c r="AZ32" s="29">
        <f>+AZ17-AZ30</f>
        <v>-16458882.599999994</v>
      </c>
      <c r="BA32" s="29">
        <f>+BA17-BA30</f>
        <v>-399342</v>
      </c>
      <c r="BB32" s="29">
        <f>+BB17-BB30</f>
        <v>-264671</v>
      </c>
      <c r="BC32" s="29">
        <f>+BC17-BC30</f>
        <v>3930268.480000004</v>
      </c>
      <c r="BD32" s="29"/>
      <c r="BE32" s="29"/>
      <c r="BF32" s="29"/>
      <c r="BG32" s="29">
        <f>+BG17-BG30</f>
        <v>-9797050.150000006</v>
      </c>
      <c r="BH32" s="29">
        <f>+BH17-BH30</f>
        <v>91609.96999999881</v>
      </c>
      <c r="BI32" s="29">
        <f>+BI17-BI30</f>
        <v>45804.984999999404</v>
      </c>
      <c r="BJ32" s="29">
        <f>+BJ17-BJ30</f>
        <v>9495406.339999989</v>
      </c>
      <c r="BK32" s="29"/>
      <c r="BL32" s="32"/>
      <c r="BM32" s="32"/>
      <c r="BN32" s="29">
        <f>+BN17-BN30</f>
        <v>-2215919.319999993</v>
      </c>
      <c r="BO32" s="29">
        <f>+BO17-BO30</f>
        <v>39830</v>
      </c>
      <c r="BP32" s="29">
        <f>+BP17-BP30</f>
        <v>57083165</v>
      </c>
      <c r="BQ32" s="29">
        <f>+BQ17-BQ30</f>
        <v>57773478.42</v>
      </c>
      <c r="BR32" s="29"/>
      <c r="BS32" s="32"/>
      <c r="BT32" s="32"/>
      <c r="BU32" s="29">
        <f>+BU17-BU30</f>
        <v>3341590.649999991</v>
      </c>
      <c r="BV32" s="29">
        <f>+BV17-BV30</f>
        <v>3254000</v>
      </c>
      <c r="BW32" s="29">
        <f>+BW17-BW30</f>
        <v>1627000</v>
      </c>
      <c r="BX32" s="29">
        <f>+BX17-BX30</f>
        <v>3094307.269999996</v>
      </c>
      <c r="BY32" s="29"/>
      <c r="BZ32" s="32"/>
      <c r="CA32" s="32"/>
      <c r="CB32" s="29">
        <f>+CB17-CB30</f>
        <v>47443041.23000002</v>
      </c>
      <c r="CC32" s="29">
        <f>+CC17-CC30</f>
        <v>36995159.70999999</v>
      </c>
      <c r="CD32" s="29">
        <f>+CD17-CD30</f>
        <v>18497579.854999997</v>
      </c>
      <c r="CE32" s="29">
        <f>+CE17-CE30</f>
        <v>-344719.540000014</v>
      </c>
      <c r="CF32" s="29"/>
      <c r="CG32" s="32"/>
      <c r="CH32" s="32"/>
      <c r="CI32" s="29">
        <f>+CI17-CI30</f>
        <v>2900649.0100000054</v>
      </c>
      <c r="CJ32" s="29">
        <f>+CJ17-CJ30</f>
        <v>0</v>
      </c>
      <c r="CK32" s="29">
        <f>+CK17-CK30</f>
        <v>0</v>
      </c>
      <c r="CL32" s="29">
        <f>+CL17-CL30</f>
        <v>219.3099999949336</v>
      </c>
      <c r="CM32" s="29"/>
      <c r="CN32" s="29"/>
      <c r="CO32" s="29"/>
      <c r="CP32" s="29">
        <f>+CP17-CP30</f>
        <v>-4035487.3099999875</v>
      </c>
      <c r="CQ32" s="29">
        <f>+CQ17-CQ30</f>
        <v>0</v>
      </c>
      <c r="CR32" s="29">
        <f>+CR17-CR30</f>
        <v>0</v>
      </c>
      <c r="CS32" s="29">
        <f>+CS17-CS30</f>
        <v>-769282.1400000006</v>
      </c>
      <c r="CT32" s="29"/>
      <c r="CU32" s="29"/>
      <c r="CV32" s="29"/>
      <c r="CW32" s="29">
        <f>+CW17-CW30</f>
        <v>-1729835.200000003</v>
      </c>
      <c r="CX32" s="29">
        <f>+CX17-CX30</f>
        <v>9089100</v>
      </c>
      <c r="CY32" s="29">
        <f>+CY17-CY30</f>
        <v>4544550</v>
      </c>
      <c r="CZ32" s="29">
        <f>+CZ17-CZ30</f>
        <v>4229306.760000005</v>
      </c>
      <c r="DA32" s="29"/>
      <c r="DB32" s="29"/>
      <c r="DC32" s="29"/>
      <c r="DD32" s="29">
        <f>+DD17-DD30</f>
        <v>-6111450.010000005</v>
      </c>
      <c r="DE32" s="29">
        <f>+DE17-DE30</f>
        <v>-6575550</v>
      </c>
      <c r="DF32" s="29">
        <f>+DF17-DF30</f>
        <v>-3287775</v>
      </c>
      <c r="DG32" s="29">
        <f>+DG17-DG30</f>
        <v>1835788.560000006</v>
      </c>
      <c r="DH32" s="29"/>
      <c r="DI32" s="29"/>
      <c r="DJ32" s="29"/>
      <c r="DK32" s="29">
        <f>+DK17-DK30</f>
        <v>176538869.70999956</v>
      </c>
      <c r="DL32" s="29">
        <f>+DL17-DL30</f>
        <v>100572325.46000099</v>
      </c>
      <c r="DM32" s="29">
        <f>+DM17-DM30</f>
        <v>50221162.730000496</v>
      </c>
      <c r="DN32" s="29">
        <f>+DN17-DN30</f>
        <v>180357650.9199996</v>
      </c>
      <c r="DO32" s="29"/>
      <c r="DP32" s="29"/>
      <c r="DQ32" s="33"/>
    </row>
    <row r="33" spans="1:120" ht="14.25" hidden="1">
      <c r="A33" s="13"/>
      <c r="B33" s="6" t="s">
        <v>50</v>
      </c>
      <c r="C33" s="8">
        <f>C32+C16-C28</f>
        <v>-43403053.920000054</v>
      </c>
      <c r="D33" s="8">
        <f>D32+D16-D28</f>
        <v>85970000</v>
      </c>
      <c r="E33" s="8"/>
      <c r="F33" s="8"/>
      <c r="G33" s="8"/>
      <c r="H33" s="8"/>
      <c r="I33" s="8"/>
      <c r="J33" s="8">
        <f aca="true" t="shared" si="11" ref="J33:R33">J32-J16+J28</f>
        <v>25142650.139999963</v>
      </c>
      <c r="K33" s="8">
        <f t="shared" si="11"/>
        <v>14972000</v>
      </c>
      <c r="L33" s="8"/>
      <c r="M33" s="8"/>
      <c r="N33" s="8"/>
      <c r="O33" s="8"/>
      <c r="P33" s="8"/>
      <c r="Q33" s="8">
        <f t="shared" si="11"/>
        <v>-3775753.3799999766</v>
      </c>
      <c r="R33" s="8">
        <f t="shared" si="11"/>
        <v>314740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</row>
    <row r="34" spans="1:120" ht="14.25" hidden="1">
      <c r="A34" s="13"/>
      <c r="B34" s="6" t="s">
        <v>51</v>
      </c>
      <c r="C34" s="8">
        <v>522015227.67</v>
      </c>
      <c r="D34" s="8">
        <v>522015227.67</v>
      </c>
      <c r="E34" s="8">
        <v>906774649.3499998</v>
      </c>
      <c r="F34" s="8"/>
      <c r="G34" s="8"/>
      <c r="H34" s="8"/>
      <c r="I34" s="8"/>
      <c r="J34" s="8">
        <v>64957009.15</v>
      </c>
      <c r="K34" s="8">
        <v>50000000</v>
      </c>
      <c r="L34" s="8"/>
      <c r="M34" s="8"/>
      <c r="N34" s="8"/>
      <c r="O34" s="8"/>
      <c r="P34" s="8"/>
      <c r="Q34" s="8">
        <v>2233355.63</v>
      </c>
      <c r="R34" s="8">
        <v>1915963.74</v>
      </c>
      <c r="S34" s="8"/>
      <c r="T34" s="8"/>
      <c r="U34" s="8"/>
      <c r="V34" s="8"/>
      <c r="W34" s="8"/>
      <c r="X34" s="8">
        <v>14072950.78</v>
      </c>
      <c r="Y34" s="8">
        <v>16056198.62</v>
      </c>
      <c r="Z34" s="8"/>
      <c r="AA34" s="8"/>
      <c r="AB34" s="8"/>
      <c r="AC34" s="8"/>
      <c r="AD34" s="8"/>
      <c r="AE34" s="8">
        <v>18249266.2</v>
      </c>
      <c r="AF34" s="8">
        <v>16321000</v>
      </c>
      <c r="AG34" s="8"/>
      <c r="AH34" s="8"/>
      <c r="AI34" s="8"/>
      <c r="AJ34" s="8"/>
      <c r="AK34" s="8"/>
      <c r="AL34" s="8">
        <v>-594453.13</v>
      </c>
      <c r="AM34" s="8">
        <v>-594453.13</v>
      </c>
      <c r="AN34" s="8"/>
      <c r="AO34" s="8"/>
      <c r="AP34" s="8"/>
      <c r="AQ34" s="8"/>
      <c r="AR34" s="8"/>
      <c r="AS34" s="8">
        <v>77694961.27</v>
      </c>
      <c r="AT34" s="8">
        <v>87725008.27</v>
      </c>
      <c r="AU34" s="8"/>
      <c r="AV34" s="8"/>
      <c r="AW34" s="8"/>
      <c r="AX34" s="8"/>
      <c r="AY34" s="8"/>
      <c r="AZ34" s="8">
        <v>-3640515.77</v>
      </c>
      <c r="BA34" s="8">
        <v>53160.23</v>
      </c>
      <c r="BB34" s="8"/>
      <c r="BC34" s="8"/>
      <c r="BD34" s="8"/>
      <c r="BE34" s="8"/>
      <c r="BF34" s="8"/>
      <c r="BG34" s="8">
        <v>3822047.54</v>
      </c>
      <c r="BH34" s="8">
        <v>4966068.4</v>
      </c>
      <c r="BI34" s="8"/>
      <c r="BJ34" s="8"/>
      <c r="BK34" s="8"/>
      <c r="BL34" s="23"/>
      <c r="BM34" s="23"/>
      <c r="BN34" s="8">
        <v>8473396.97</v>
      </c>
      <c r="BO34" s="8">
        <v>8000000</v>
      </c>
      <c r="BP34" s="8"/>
      <c r="BQ34" s="8"/>
      <c r="BR34" s="8"/>
      <c r="BS34" s="8"/>
      <c r="BT34" s="8"/>
      <c r="BU34" s="8">
        <v>-1803836.39</v>
      </c>
      <c r="BV34" s="8">
        <v>-1793555.39</v>
      </c>
      <c r="BW34" s="8"/>
      <c r="BX34" s="8"/>
      <c r="BY34" s="8"/>
      <c r="BZ34" s="8"/>
      <c r="CA34" s="8"/>
      <c r="CB34" s="8">
        <v>122422204.81</v>
      </c>
      <c r="CC34" s="8">
        <v>27412187.74</v>
      </c>
      <c r="CD34" s="8"/>
      <c r="CE34" s="8"/>
      <c r="CF34" s="8"/>
      <c r="CG34" s="8"/>
      <c r="CH34" s="8"/>
      <c r="CI34" s="8">
        <v>8076732.71</v>
      </c>
      <c r="CJ34" s="8">
        <v>19192767.53</v>
      </c>
      <c r="CK34" s="8"/>
      <c r="CL34" s="8"/>
      <c r="CM34" s="8"/>
      <c r="CN34" s="8"/>
      <c r="CO34" s="8"/>
      <c r="CP34" s="8">
        <v>3834054.6</v>
      </c>
      <c r="CQ34" s="8">
        <v>3782273.6</v>
      </c>
      <c r="CR34" s="8"/>
      <c r="CS34" s="8"/>
      <c r="CT34" s="8"/>
      <c r="CU34" s="8"/>
      <c r="CV34" s="8"/>
      <c r="CW34" s="8">
        <v>-4563076.51</v>
      </c>
      <c r="CX34" s="8">
        <v>-8584002.72</v>
      </c>
      <c r="CY34" s="8"/>
      <c r="CZ34" s="8"/>
      <c r="DA34" s="8"/>
      <c r="DB34" s="8"/>
      <c r="DC34" s="8"/>
      <c r="DD34" s="8">
        <v>-942526.15</v>
      </c>
      <c r="DE34" s="8">
        <v>-942526.15</v>
      </c>
      <c r="DF34" s="8"/>
      <c r="DG34" s="8"/>
      <c r="DH34" s="8"/>
      <c r="DI34" s="8"/>
      <c r="DJ34" s="8"/>
      <c r="DK34" s="8">
        <v>-942526.15</v>
      </c>
      <c r="DL34" s="8">
        <v>-942526.15</v>
      </c>
      <c r="DM34" s="8"/>
      <c r="DN34" s="8"/>
      <c r="DO34" s="8"/>
      <c r="DP34" s="8"/>
    </row>
    <row r="35" spans="1:120" ht="14.25" hidden="1">
      <c r="A35" s="13"/>
      <c r="B35" s="6" t="s">
        <v>52</v>
      </c>
      <c r="C35" s="8">
        <v>484484995.46</v>
      </c>
      <c r="D35" s="8">
        <v>484484995.46</v>
      </c>
      <c r="E35" s="8">
        <v>512809873.54</v>
      </c>
      <c r="F35" s="8"/>
      <c r="G35" s="8"/>
      <c r="H35" s="8"/>
      <c r="I35" s="8"/>
      <c r="J35" s="8">
        <v>68927852.64</v>
      </c>
      <c r="K35" s="8">
        <v>50000000</v>
      </c>
      <c r="L35" s="8"/>
      <c r="M35" s="8"/>
      <c r="N35" s="8"/>
      <c r="O35" s="8"/>
      <c r="P35" s="8"/>
      <c r="Q35" s="8">
        <v>16923046.86</v>
      </c>
      <c r="R35" s="8">
        <v>16917553.62</v>
      </c>
      <c r="S35" s="8"/>
      <c r="T35" s="8"/>
      <c r="U35" s="8"/>
      <c r="V35" s="8"/>
      <c r="W35" s="8"/>
      <c r="X35" s="8">
        <v>21955682.64</v>
      </c>
      <c r="Y35" s="8">
        <v>23472866.31</v>
      </c>
      <c r="Z35" s="8"/>
      <c r="AA35" s="8"/>
      <c r="AB35" s="8"/>
      <c r="AC35" s="8"/>
      <c r="AD35" s="8"/>
      <c r="AE35" s="8">
        <v>17405447.16</v>
      </c>
      <c r="AF35" s="8">
        <v>19565000</v>
      </c>
      <c r="AG35" s="8"/>
      <c r="AH35" s="8"/>
      <c r="AI35" s="8"/>
      <c r="AJ35" s="8"/>
      <c r="AK35" s="8"/>
      <c r="AL35" s="8">
        <v>11673703.18</v>
      </c>
      <c r="AM35" s="8">
        <v>13811632.49</v>
      </c>
      <c r="AN35" s="8"/>
      <c r="AO35" s="8"/>
      <c r="AP35" s="8"/>
      <c r="AQ35" s="8"/>
      <c r="AR35" s="8"/>
      <c r="AS35" s="8">
        <v>73312181.87</v>
      </c>
      <c r="AT35" s="8">
        <v>82280762.33</v>
      </c>
      <c r="AU35" s="8"/>
      <c r="AV35" s="8"/>
      <c r="AW35" s="8"/>
      <c r="AX35" s="8"/>
      <c r="AY35" s="8"/>
      <c r="AZ35" s="8">
        <v>9687230.17</v>
      </c>
      <c r="BA35" s="8">
        <v>9649163.72</v>
      </c>
      <c r="BB35" s="8"/>
      <c r="BC35" s="8"/>
      <c r="BD35" s="8"/>
      <c r="BE35" s="8"/>
      <c r="BF35" s="8"/>
      <c r="BG35" s="8">
        <v>11170976.79</v>
      </c>
      <c r="BH35" s="8">
        <v>15421482.9</v>
      </c>
      <c r="BI35" s="8"/>
      <c r="BJ35" s="8"/>
      <c r="BK35" s="8"/>
      <c r="BL35" s="23"/>
      <c r="BM35" s="23"/>
      <c r="BN35" s="8">
        <v>12117196.06</v>
      </c>
      <c r="BO35" s="8">
        <v>6000000</v>
      </c>
      <c r="BP35" s="8"/>
      <c r="BQ35" s="8"/>
      <c r="BR35" s="8"/>
      <c r="BS35" s="8"/>
      <c r="BT35" s="8"/>
      <c r="BU35" s="8">
        <v>5701713.01</v>
      </c>
      <c r="BV35" s="8">
        <v>5701713.01</v>
      </c>
      <c r="BW35" s="8"/>
      <c r="BX35" s="8"/>
      <c r="BY35" s="8"/>
      <c r="BZ35" s="8"/>
      <c r="CA35" s="8"/>
      <c r="CB35" s="8">
        <v>134893319.56</v>
      </c>
      <c r="CC35" s="8">
        <v>47945592.13</v>
      </c>
      <c r="CD35" s="8"/>
      <c r="CE35" s="8"/>
      <c r="CF35" s="8"/>
      <c r="CG35" s="8"/>
      <c r="CH35" s="8"/>
      <c r="CI35" s="8">
        <v>10130360.3</v>
      </c>
      <c r="CJ35" s="8">
        <v>10705228.61</v>
      </c>
      <c r="CK35" s="8"/>
      <c r="CL35" s="8"/>
      <c r="CM35" s="8"/>
      <c r="CN35" s="8"/>
      <c r="CO35" s="8"/>
      <c r="CP35" s="8">
        <v>9423454.49</v>
      </c>
      <c r="CQ35" s="8">
        <v>10793058.18</v>
      </c>
      <c r="CR35" s="8"/>
      <c r="CS35" s="8"/>
      <c r="CT35" s="8"/>
      <c r="CU35" s="8"/>
      <c r="CV35" s="8"/>
      <c r="CW35" s="8">
        <v>6859736.37</v>
      </c>
      <c r="CX35" s="8">
        <v>11565638.57</v>
      </c>
      <c r="CY35" s="8"/>
      <c r="CZ35" s="8"/>
      <c r="DA35" s="8"/>
      <c r="DB35" s="8"/>
      <c r="DC35" s="8"/>
      <c r="DD35" s="8">
        <v>3477233.75</v>
      </c>
      <c r="DE35" s="8">
        <v>3367054.63</v>
      </c>
      <c r="DF35" s="8"/>
      <c r="DG35" s="8"/>
      <c r="DH35" s="8"/>
      <c r="DI35" s="8"/>
      <c r="DJ35" s="8"/>
      <c r="DK35" s="8">
        <v>3477233.75</v>
      </c>
      <c r="DL35" s="8">
        <v>3367054.63</v>
      </c>
      <c r="DM35" s="8"/>
      <c r="DN35" s="8"/>
      <c r="DO35" s="8"/>
      <c r="DP35" s="8"/>
    </row>
    <row r="36" spans="1:120" ht="14.25" hidden="1">
      <c r="A36" s="13"/>
      <c r="B36" s="6" t="s">
        <v>53</v>
      </c>
      <c r="C36" s="8">
        <v>-140146099.78</v>
      </c>
      <c r="D36" s="8">
        <v>-130986779.83</v>
      </c>
      <c r="E36" s="8">
        <v>119575047.47999999</v>
      </c>
      <c r="F36" s="8"/>
      <c r="G36" s="8"/>
      <c r="H36" s="8"/>
      <c r="I36" s="8"/>
      <c r="J36" s="8">
        <v>-76834551.25</v>
      </c>
      <c r="K36" s="8">
        <v>-48000000</v>
      </c>
      <c r="L36" s="8"/>
      <c r="M36" s="8"/>
      <c r="N36" s="8"/>
      <c r="O36" s="8"/>
      <c r="P36" s="8"/>
      <c r="Q36" s="8">
        <v>-20598530.26</v>
      </c>
      <c r="R36" s="8">
        <v>-20632814.5</v>
      </c>
      <c r="S36" s="8"/>
      <c r="T36" s="8"/>
      <c r="U36" s="8"/>
      <c r="V36" s="8"/>
      <c r="W36" s="8"/>
      <c r="X36" s="8">
        <v>-11841201.37</v>
      </c>
      <c r="Y36" s="8">
        <v>-14366718.01</v>
      </c>
      <c r="Z36" s="8"/>
      <c r="AA36" s="8"/>
      <c r="AB36" s="8"/>
      <c r="AC36" s="8"/>
      <c r="AD36" s="8"/>
      <c r="AE36" s="8">
        <v>-7897742.67</v>
      </c>
      <c r="AF36" s="8">
        <v>-8273372.37</v>
      </c>
      <c r="AG36" s="8"/>
      <c r="AH36" s="8"/>
      <c r="AI36" s="8"/>
      <c r="AJ36" s="8"/>
      <c r="AK36" s="8"/>
      <c r="AL36" s="8">
        <v>-16086521.47</v>
      </c>
      <c r="AM36" s="8">
        <v>-17369876.71</v>
      </c>
      <c r="AN36" s="8"/>
      <c r="AO36" s="8"/>
      <c r="AP36" s="8"/>
      <c r="AQ36" s="8"/>
      <c r="AR36" s="8"/>
      <c r="AS36" s="8">
        <v>-13845202.08</v>
      </c>
      <c r="AT36" s="8">
        <v>-25177572.82</v>
      </c>
      <c r="AU36" s="8"/>
      <c r="AV36" s="8"/>
      <c r="AW36" s="8"/>
      <c r="AX36" s="8"/>
      <c r="AY36" s="8"/>
      <c r="AZ36" s="8">
        <v>-20031092.84</v>
      </c>
      <c r="BA36" s="8">
        <v>-16349923.38</v>
      </c>
      <c r="BB36" s="8"/>
      <c r="BC36" s="8"/>
      <c r="BD36" s="8"/>
      <c r="BE36" s="8"/>
      <c r="BF36" s="8"/>
      <c r="BG36" s="8">
        <v>-10858229.52</v>
      </c>
      <c r="BH36" s="8">
        <v>-10876169.08</v>
      </c>
      <c r="BI36" s="8"/>
      <c r="BJ36" s="8"/>
      <c r="BK36" s="8"/>
      <c r="BL36" s="23"/>
      <c r="BM36" s="23"/>
      <c r="BN36" s="8">
        <v>-8902453.18</v>
      </c>
      <c r="BO36" s="8">
        <v>-12000000</v>
      </c>
      <c r="BP36" s="8"/>
      <c r="BQ36" s="8"/>
      <c r="BR36" s="8"/>
      <c r="BS36" s="8"/>
      <c r="BT36" s="8"/>
      <c r="BU36" s="8">
        <v>-11066163.89</v>
      </c>
      <c r="BV36" s="8">
        <v>-14202875.89</v>
      </c>
      <c r="BW36" s="8"/>
      <c r="BX36" s="8"/>
      <c r="BY36" s="8"/>
      <c r="BZ36" s="8"/>
      <c r="CA36" s="8"/>
      <c r="CB36" s="8">
        <v>-22244178.07</v>
      </c>
      <c r="CC36" s="8">
        <v>-20533404.39</v>
      </c>
      <c r="CD36" s="8"/>
      <c r="CE36" s="8"/>
      <c r="CF36" s="8"/>
      <c r="CG36" s="8"/>
      <c r="CH36" s="8"/>
      <c r="CI36" s="8">
        <v>-4655653.66</v>
      </c>
      <c r="CJ36" s="8">
        <v>-3491614.31</v>
      </c>
      <c r="CK36" s="8"/>
      <c r="CL36" s="8"/>
      <c r="CM36" s="8"/>
      <c r="CN36" s="8"/>
      <c r="CO36" s="8"/>
      <c r="CP36" s="8">
        <v>-13565874.35</v>
      </c>
      <c r="CQ36" s="8">
        <v>-15230215.32</v>
      </c>
      <c r="CR36" s="8"/>
      <c r="CS36" s="8"/>
      <c r="CT36" s="8"/>
      <c r="CU36" s="8"/>
      <c r="CV36" s="8"/>
      <c r="CW36" s="8">
        <v>-12735018.61</v>
      </c>
      <c r="CX36" s="8">
        <v>-13547533.97</v>
      </c>
      <c r="CY36" s="8"/>
      <c r="CZ36" s="8"/>
      <c r="DA36" s="8"/>
      <c r="DB36" s="8"/>
      <c r="DC36" s="8"/>
      <c r="DD36" s="8">
        <v>-6769312.55</v>
      </c>
      <c r="DE36" s="8">
        <v>-7383552.04</v>
      </c>
      <c r="DF36" s="8"/>
      <c r="DG36" s="8"/>
      <c r="DH36" s="8"/>
      <c r="DI36" s="8"/>
      <c r="DJ36" s="8"/>
      <c r="DK36" s="8">
        <v>-6769312.55</v>
      </c>
      <c r="DL36" s="8">
        <v>-7383552.04</v>
      </c>
      <c r="DM36" s="8"/>
      <c r="DN36" s="8"/>
      <c r="DO36" s="8"/>
      <c r="DP36" s="8"/>
    </row>
    <row r="37" spans="1:120" ht="14.25" hidden="1">
      <c r="A37" s="12"/>
      <c r="B37" s="6" t="s">
        <v>89</v>
      </c>
      <c r="C37" s="8">
        <f>SUM(C18,C19,C20,C25,C26,C27)</f>
        <v>582193808.04</v>
      </c>
      <c r="D37" s="8">
        <f>SUM(D18,D19,D20,D25,D26,D27)</f>
        <v>589000000</v>
      </c>
      <c r="E37" s="8"/>
      <c r="F37" s="8">
        <f>SUM(F18,F19,F20,F25,F26,F27)</f>
        <v>271733361.89</v>
      </c>
      <c r="G37" s="8">
        <f>SUM(G18,G19,G20,G25,G26,G27)</f>
        <v>-22766638.110000003</v>
      </c>
      <c r="H37" s="8">
        <f>SUM(H18,H19,H20,H25,H26,H27)</f>
        <v>-60.00790886826759</v>
      </c>
      <c r="I37" s="8"/>
      <c r="J37" s="8">
        <f>SUM(J18,J19,J20,J25,J26,J27)</f>
        <v>155372632.38</v>
      </c>
      <c r="K37" s="8">
        <f>SUM(K18,K19,K20,K25,K26,K27)</f>
        <v>144997000</v>
      </c>
      <c r="L37" s="8">
        <f>SUM(L18,L19,L20,L25,L26,L27)</f>
        <v>72498500</v>
      </c>
      <c r="M37" s="8">
        <f>SUM(M18,M19,M20,M25,M26,M27)</f>
        <v>80384630.17</v>
      </c>
      <c r="N37" s="8">
        <f>+M37-L37</f>
        <v>7886130.170000002</v>
      </c>
      <c r="O37" s="8">
        <f>SUM(N37/L37*100)</f>
        <v>10.877645978882324</v>
      </c>
      <c r="P37" s="8"/>
      <c r="Q37" s="8">
        <f>SUM(Q18,Q19,Q20,Q25,Q26,Q27)</f>
        <v>26033222.39</v>
      </c>
      <c r="R37" s="8">
        <f>SUM(R18,R19,R20,R25,R26,R27)</f>
        <v>22459630</v>
      </c>
      <c r="S37" s="8"/>
      <c r="T37" s="8">
        <f>SUM(T18,T19,T20,T25,T26,T27)</f>
        <v>11510399.420000002</v>
      </c>
      <c r="U37" s="8">
        <f>+T37-R37</f>
        <v>-10949230.579999998</v>
      </c>
      <c r="V37" s="8">
        <f>SUM(U37/R37*100)</f>
        <v>-48.750716641369415</v>
      </c>
      <c r="W37" s="8"/>
      <c r="X37" s="8">
        <f>SUM(X18,X19,X20,X25,X26,X27)</f>
        <v>25802235.880000003</v>
      </c>
      <c r="Y37" s="8">
        <f>SUM(Y18,Y19,Y20,Y25,Y26,Y27)</f>
        <v>23398000</v>
      </c>
      <c r="Z37" s="8"/>
      <c r="AA37" s="8">
        <f>SUM(AA18,AA19,AA20,AA25,AA26,AA27)</f>
        <v>12945717.75</v>
      </c>
      <c r="AB37" s="8">
        <f>+AA37-Y37</f>
        <v>-10452282.25</v>
      </c>
      <c r="AC37" s="8">
        <f>SUM(AB37/Y37*100)</f>
        <v>-44.67169095649201</v>
      </c>
      <c r="AD37" s="8"/>
      <c r="AE37" s="8">
        <f>SUM(AE18,AE19,AE20,AE25,AE26,AE27)</f>
        <v>19077587.51</v>
      </c>
      <c r="AF37" s="8">
        <f>SUM(AF18,AF19,AF20,AF25,AF26,AF27)</f>
        <v>16509235.29</v>
      </c>
      <c r="AG37" s="8"/>
      <c r="AH37" s="8">
        <f>SUM(AH18,AH19,AH20,AH25,AH26,AH27)</f>
        <v>10600181.989999998</v>
      </c>
      <c r="AI37" s="8">
        <f>+AH37-AF37</f>
        <v>-5909053.300000001</v>
      </c>
      <c r="AJ37" s="8">
        <f>SUM(AI37/AF37*100)</f>
        <v>-35.79241070953324</v>
      </c>
      <c r="AK37" s="8"/>
      <c r="AL37" s="8">
        <f>SUM(AL18,AL19,AL20,AL25,AL26,AL27)</f>
        <v>15491660.99</v>
      </c>
      <c r="AM37" s="8">
        <f>SUM(AM18,AM19,AM20,AM25,AM26,AM27)</f>
        <v>12875000</v>
      </c>
      <c r="AN37" s="8"/>
      <c r="AO37" s="8">
        <f>SUM(AO18,AO19,AO20,AO25,AO26,AO27)</f>
        <v>6379860.369999999</v>
      </c>
      <c r="AP37" s="8">
        <f>+AO37-AM37</f>
        <v>-6495139.630000001</v>
      </c>
      <c r="AQ37" s="8">
        <f>SUM(AP37/AM37*100)</f>
        <v>-50.44768644660195</v>
      </c>
      <c r="AR37" s="8"/>
      <c r="AS37" s="8">
        <f>SUM(AS18,AS19,AS20,AS25,AS26,AS27)</f>
        <v>39728474.36</v>
      </c>
      <c r="AT37" s="8">
        <f>SUM(AT18,AT19,AT20,AT25,AT26,AT27)</f>
        <v>53095848.57</v>
      </c>
      <c r="AU37" s="8"/>
      <c r="AV37" s="8">
        <f>SUM(AV18,AV19,AV20,AV25,AV26,AV27)</f>
        <v>22836957.28</v>
      </c>
      <c r="AW37" s="8">
        <f>+AV37-AT37</f>
        <v>-30258891.29</v>
      </c>
      <c r="AX37" s="8">
        <f>SUM(AW37/AT37*100)</f>
        <v>-56.98918485144384</v>
      </c>
      <c r="AY37" s="8"/>
      <c r="AZ37" s="8">
        <f>SUM(AZ18,AZ19,AZ20,AZ25,AZ26,AZ27)</f>
        <v>29587197.78</v>
      </c>
      <c r="BA37" s="8">
        <f>SUM(BA18,BA19,BA20,BA25,BA26,BA27)</f>
        <v>23185882</v>
      </c>
      <c r="BB37" s="8"/>
      <c r="BC37" s="8">
        <f>SUM(BC18,BC19,BC20,BC25,BC26,BC27)</f>
        <v>12825533.47</v>
      </c>
      <c r="BD37" s="8">
        <f>+BC37-BA37</f>
        <v>-10360348.53</v>
      </c>
      <c r="BE37" s="8">
        <f>SUM(BD37/BA37*100)</f>
        <v>-44.68386637178607</v>
      </c>
      <c r="BF37" s="8"/>
      <c r="BG37" s="8">
        <f>SUM(BG18,BG19,BG20,BG25,BG26,BG27)</f>
        <v>24959550.86</v>
      </c>
      <c r="BH37" s="8">
        <f>SUM(BH18,BH19,BH20,BH25,BH26,BH27)</f>
        <v>25691607.33</v>
      </c>
      <c r="BI37" s="8"/>
      <c r="BJ37" s="8">
        <f>SUM(BJ18,BJ19,BJ20,BJ25,BJ26,BJ27)</f>
        <v>10888038.84</v>
      </c>
      <c r="BK37" s="8">
        <f>+BJ37-BH37</f>
        <v>-14803568.489999998</v>
      </c>
      <c r="BL37" s="8">
        <f>SUM(BK37/BH37*100)</f>
        <v>-57.62025045709742</v>
      </c>
      <c r="BM37" s="8"/>
      <c r="BN37" s="8">
        <f>SUM(BN18,BN19,BN20,BN25,BN26,BN27)</f>
        <v>22231905.09</v>
      </c>
      <c r="BO37" s="8">
        <f>SUM(BO18,BO19,BO20,BO25,BO26,BO27)</f>
        <v>23635000</v>
      </c>
      <c r="BP37" s="8"/>
      <c r="BQ37" s="8">
        <f>SUM(BQ18,BQ19,BQ20,BQ25,BQ26,BQ27)</f>
        <v>10980295.09</v>
      </c>
      <c r="BR37" s="8">
        <f>+BQ37-BO37</f>
        <v>-12654704.91</v>
      </c>
      <c r="BS37" s="8">
        <f>SUM(BR37/BO37*100)</f>
        <v>-53.542225132219166</v>
      </c>
      <c r="BT37" s="8"/>
      <c r="BU37" s="8">
        <f>SUM(BU18,BU19,BU20,BU25,BU26,BU27)</f>
        <v>21281372.19</v>
      </c>
      <c r="BV37" s="8">
        <f>SUM(BV18,BV19,BV20,BV25,BV26,BV27)</f>
        <v>18110000</v>
      </c>
      <c r="BW37" s="8"/>
      <c r="BX37" s="8">
        <f>SUM(BX18,BX19,BX20,BX25,BX26,BX27)</f>
        <v>9100147.129999999</v>
      </c>
      <c r="BY37" s="8">
        <f>+BX37-BV37</f>
        <v>-9009852.870000001</v>
      </c>
      <c r="BZ37" s="8">
        <f>SUM(BY37/BV37*100)</f>
        <v>-49.750706073992276</v>
      </c>
      <c r="CA37" s="8"/>
      <c r="CB37" s="8">
        <f>SUM(CB18,CB19,CB20,CB25,CB26,CB27)</f>
        <v>31280370.940000005</v>
      </c>
      <c r="CC37" s="8">
        <f>SUM(CC18,CC19,CC20,CC25,CC26,CC27)</f>
        <v>29348567</v>
      </c>
      <c r="CD37" s="8"/>
      <c r="CE37" s="8">
        <f>SUM(CE18,CE19,CE20,CE25,CE26,CE27)</f>
        <v>17576599.299999997</v>
      </c>
      <c r="CF37" s="8">
        <f>+CE37-CC37</f>
        <v>-11771967.700000003</v>
      </c>
      <c r="CG37" s="8">
        <f>SUM(CF37/CC37*100)</f>
        <v>-40.1108773045035</v>
      </c>
      <c r="CH37" s="8"/>
      <c r="CI37" s="8">
        <f>SUM(CI18,CI19,CI20,CI25,CI26,CI27)</f>
        <v>10314890.3</v>
      </c>
      <c r="CJ37" s="8">
        <f>SUM(CJ18,CJ19,CJ20,CJ25,CJ26,CJ27)</f>
        <v>7827430</v>
      </c>
      <c r="CK37" s="8"/>
      <c r="CL37" s="8">
        <f>SUM(CL18,CL19,CL20,CL25,CL26,CL27)</f>
        <v>4333467.970000001</v>
      </c>
      <c r="CM37" s="8">
        <f>+CL37-CJ37</f>
        <v>-3493962.0299999993</v>
      </c>
      <c r="CN37" s="8">
        <f>SUM(CM37/CJ37*100)</f>
        <v>-44.63741010778761</v>
      </c>
      <c r="CO37" s="8"/>
      <c r="CP37" s="8">
        <f>SUM(CP18,CP19,CP20,CP25,CP26,CP27)</f>
        <v>27072534.44</v>
      </c>
      <c r="CQ37" s="8">
        <f>SUM(CQ18,CQ19,CQ20,CQ25,CQ26,CQ27)</f>
        <v>23081595.22</v>
      </c>
      <c r="CR37" s="8"/>
      <c r="CS37" s="8">
        <f>SUM(CS18,CS19,CS20,CS25,CS26,CS27)</f>
        <v>13016293.95</v>
      </c>
      <c r="CT37" s="8">
        <f>+CS37-CQ37</f>
        <v>-10065301.27</v>
      </c>
      <c r="CU37" s="8">
        <f>SUM(CT37/CQ37*100)</f>
        <v>-43.60747675393989</v>
      </c>
      <c r="CV37" s="8"/>
      <c r="CW37" s="8">
        <f>SUM(CW18,CW19,CW20,CW25,CW26,CW27)</f>
        <v>9636079.57</v>
      </c>
      <c r="CX37" s="8">
        <f>SUM(CX18,CX19,CX20,CX25,CX26,CX27)</f>
        <v>9134000</v>
      </c>
      <c r="CY37" s="8"/>
      <c r="CZ37" s="8">
        <f>SUM(CZ18,CZ19,CZ20,CZ25,CZ26,CZ27)</f>
        <v>4586374.58</v>
      </c>
      <c r="DA37" s="8">
        <f>+CZ37-CX37</f>
        <v>-4547625.42</v>
      </c>
      <c r="DB37" s="8">
        <f>SUM(DA37/CX37*100)</f>
        <v>-49.78788504488723</v>
      </c>
      <c r="DC37" s="8"/>
      <c r="DD37" s="8">
        <f>SUM(DD18,DD19,DD20,DD25,DD26,DD27)</f>
        <v>10474198.53</v>
      </c>
      <c r="DE37" s="8">
        <f>SUM(DE18,DE19,DE20,DE25,DE26,DE27)</f>
        <v>9652000</v>
      </c>
      <c r="DF37" s="8"/>
      <c r="DG37" s="8">
        <f>SUM(DG18,DG19,DG20,DG25,DG26,DG27)</f>
        <v>4955544.300000001</v>
      </c>
      <c r="DH37" s="8">
        <f>+DG37-DE37</f>
        <v>-4696455.699999999</v>
      </c>
      <c r="DI37" s="8">
        <f>SUM(DH37/DE37*100)</f>
        <v>-48.65785018648984</v>
      </c>
      <c r="DJ37" s="8"/>
      <c r="DK37" s="8">
        <f>SUM(DK18,DK19,DK20,DK25,DK26,DK27)</f>
        <v>1050537721.2499999</v>
      </c>
      <c r="DL37" s="8">
        <f>SUM(DL18,DL19,DL20,DL25,DL26,DL27)</f>
        <v>1032000795.41</v>
      </c>
      <c r="DM37" s="8"/>
      <c r="DN37" s="8">
        <f>SUM(DN18,DN19,DN20,DN25,DN26,DN27)</f>
        <v>504653403.5</v>
      </c>
      <c r="DO37" s="8">
        <f>+DN37-DL37</f>
        <v>-527347391.90999997</v>
      </c>
      <c r="DP37" s="8">
        <f>SUM(DO37/DL37*100)</f>
        <v>-51.09951409489874</v>
      </c>
    </row>
    <row r="38" spans="1:114" ht="14.25" hidden="1">
      <c r="A38" s="12"/>
      <c r="B38" s="13" t="s">
        <v>90</v>
      </c>
      <c r="C38" s="12"/>
      <c r="D38" s="12"/>
      <c r="E38" s="14"/>
      <c r="F38" s="14"/>
      <c r="G38" s="14"/>
      <c r="H38" s="14"/>
      <c r="I38" s="14"/>
      <c r="J38" s="12"/>
      <c r="K38" s="12"/>
      <c r="L38" s="12"/>
      <c r="M38" s="12"/>
      <c r="N38" s="12"/>
      <c r="O38" s="14"/>
      <c r="P38" s="14"/>
      <c r="Q38" s="12"/>
      <c r="R38" s="12"/>
      <c r="S38" s="12"/>
      <c r="T38" s="12"/>
      <c r="U38" s="12"/>
      <c r="V38" s="14"/>
      <c r="W38" s="14"/>
      <c r="X38" s="12"/>
      <c r="Y38" s="12"/>
      <c r="Z38" s="12"/>
      <c r="AA38" s="12"/>
      <c r="AB38" s="12"/>
      <c r="AC38" s="14"/>
      <c r="AD38" s="14"/>
      <c r="AE38" s="12"/>
      <c r="AF38" s="12"/>
      <c r="AG38" s="12"/>
      <c r="AH38" s="12"/>
      <c r="AI38" s="12"/>
      <c r="AJ38" s="14"/>
      <c r="AK38" s="14"/>
      <c r="AL38" s="12"/>
      <c r="AM38" s="12"/>
      <c r="AN38" s="12"/>
      <c r="AO38" s="12"/>
      <c r="AP38" s="12"/>
      <c r="AQ38" s="14"/>
      <c r="AR38" s="14"/>
      <c r="AS38" s="12"/>
      <c r="AT38" s="12"/>
      <c r="AU38" s="12"/>
      <c r="AV38" s="12"/>
      <c r="AW38" s="12"/>
      <c r="AX38" s="14"/>
      <c r="AY38" s="14"/>
      <c r="AZ38" s="12"/>
      <c r="BA38" s="12"/>
      <c r="BB38" s="12"/>
      <c r="BC38" s="12"/>
      <c r="BD38" s="12"/>
      <c r="BE38" s="14"/>
      <c r="BF38" s="14"/>
      <c r="BG38" s="12"/>
      <c r="BH38" s="12"/>
      <c r="BI38" s="12"/>
      <c r="BJ38" s="12"/>
      <c r="BK38" s="12"/>
      <c r="BL38" s="14"/>
      <c r="BM38" s="14"/>
      <c r="BN38" s="12"/>
      <c r="BO38" s="12"/>
      <c r="BP38" s="12"/>
      <c r="BQ38" s="12"/>
      <c r="BR38" s="12"/>
      <c r="BS38" s="14"/>
      <c r="BT38" s="14"/>
      <c r="BU38" s="12"/>
      <c r="BV38" s="12"/>
      <c r="BW38" s="12"/>
      <c r="BX38" s="12"/>
      <c r="BY38" s="12"/>
      <c r="BZ38" s="14"/>
      <c r="CA38" s="14"/>
      <c r="CB38" s="12"/>
      <c r="CC38" s="12"/>
      <c r="CD38" s="12"/>
      <c r="CE38" s="12"/>
      <c r="CF38" s="12"/>
      <c r="CG38" s="14"/>
      <c r="CH38" s="14"/>
      <c r="CI38" s="12"/>
      <c r="CJ38" s="12"/>
      <c r="CK38" s="12"/>
      <c r="CL38" s="12"/>
      <c r="CM38" s="12"/>
      <c r="CN38" s="14"/>
      <c r="CO38" s="14"/>
      <c r="CP38" s="12"/>
      <c r="CQ38" s="12"/>
      <c r="CR38" s="12"/>
      <c r="CS38" s="12"/>
      <c r="CT38" s="12"/>
      <c r="CU38" s="14"/>
      <c r="CV38" s="14"/>
      <c r="CW38" s="12"/>
      <c r="CX38" s="12"/>
      <c r="CY38" s="12"/>
      <c r="CZ38" s="12"/>
      <c r="DA38" s="12"/>
      <c r="DB38" s="14"/>
      <c r="DC38" s="14"/>
      <c r="DD38" s="12"/>
      <c r="DE38" s="12"/>
      <c r="DF38" s="12"/>
      <c r="DG38" s="12"/>
      <c r="DH38" s="12"/>
      <c r="DI38" s="14"/>
      <c r="DJ38" s="24"/>
    </row>
    <row r="39" spans="1:114" ht="14.25" hidden="1">
      <c r="A39" s="12"/>
      <c r="B39" s="12" t="s">
        <v>91</v>
      </c>
      <c r="C39" s="15"/>
      <c r="D39" s="15"/>
      <c r="E39" s="14"/>
      <c r="F39" s="14"/>
      <c r="G39" s="14"/>
      <c r="H39" s="14"/>
      <c r="I39" s="14"/>
      <c r="J39" s="15"/>
      <c r="K39" s="15"/>
      <c r="L39" s="15"/>
      <c r="M39" s="15"/>
      <c r="N39" s="12"/>
      <c r="O39" s="14"/>
      <c r="P39" s="14"/>
      <c r="Q39" s="15"/>
      <c r="R39" s="15"/>
      <c r="S39" s="15"/>
      <c r="T39" s="15"/>
      <c r="U39" s="12"/>
      <c r="V39" s="14"/>
      <c r="W39" s="14"/>
      <c r="X39" s="15"/>
      <c r="Y39" s="15"/>
      <c r="Z39" s="15"/>
      <c r="AA39" s="15"/>
      <c r="AB39" s="12"/>
      <c r="AC39" s="14"/>
      <c r="AD39" s="14"/>
      <c r="AE39" s="15"/>
      <c r="AF39" s="15"/>
      <c r="AG39" s="15"/>
      <c r="AH39" s="15"/>
      <c r="AI39" s="12"/>
      <c r="AJ39" s="14"/>
      <c r="AK39" s="14"/>
      <c r="AL39" s="15"/>
      <c r="AM39" s="15"/>
      <c r="AN39" s="15"/>
      <c r="AO39" s="15"/>
      <c r="AP39" s="12"/>
      <c r="AQ39" s="14"/>
      <c r="AR39" s="14"/>
      <c r="AS39" s="15"/>
      <c r="AT39" s="15"/>
      <c r="AU39" s="15"/>
      <c r="AV39" s="15"/>
      <c r="AW39" s="12"/>
      <c r="AX39" s="14"/>
      <c r="AY39" s="14"/>
      <c r="AZ39" s="15"/>
      <c r="BA39" s="15"/>
      <c r="BB39" s="15"/>
      <c r="BC39" s="15"/>
      <c r="BD39" s="12"/>
      <c r="BE39" s="14"/>
      <c r="BF39" s="14"/>
      <c r="BG39" s="15"/>
      <c r="BH39" s="15"/>
      <c r="BI39" s="15"/>
      <c r="BJ39" s="15"/>
      <c r="BK39" s="12"/>
      <c r="BL39" s="14"/>
      <c r="BM39" s="14"/>
      <c r="BN39" s="15"/>
      <c r="BO39" s="15"/>
      <c r="BP39" s="15"/>
      <c r="BQ39" s="15"/>
      <c r="BR39" s="12"/>
      <c r="BS39" s="14"/>
      <c r="BT39" s="14"/>
      <c r="BU39" s="15"/>
      <c r="BV39" s="15"/>
      <c r="BW39" s="15"/>
      <c r="BX39" s="15"/>
      <c r="BY39" s="12"/>
      <c r="BZ39" s="14"/>
      <c r="CA39" s="14"/>
      <c r="CB39" s="15"/>
      <c r="CC39" s="15"/>
      <c r="CD39" s="15"/>
      <c r="CE39" s="15"/>
      <c r="CF39" s="12"/>
      <c r="CG39" s="14"/>
      <c r="CH39" s="14"/>
      <c r="CI39" s="15"/>
      <c r="CJ39" s="15"/>
      <c r="CK39" s="15"/>
      <c r="CL39" s="15"/>
      <c r="CM39" s="12"/>
      <c r="CN39" s="14"/>
      <c r="CO39" s="14"/>
      <c r="CP39" s="15"/>
      <c r="CQ39" s="15"/>
      <c r="CR39" s="15"/>
      <c r="CS39" s="15"/>
      <c r="CT39" s="12"/>
      <c r="CU39" s="14"/>
      <c r="CV39" s="14"/>
      <c r="CW39" s="15"/>
      <c r="CX39" s="15"/>
      <c r="CY39" s="15"/>
      <c r="CZ39" s="15"/>
      <c r="DA39" s="12"/>
      <c r="DB39" s="14"/>
      <c r="DC39" s="14"/>
      <c r="DD39" s="15"/>
      <c r="DE39" s="15"/>
      <c r="DF39" s="15"/>
      <c r="DG39" s="15"/>
      <c r="DH39" s="12"/>
      <c r="DI39" s="14"/>
      <c r="DJ39" s="24"/>
    </row>
    <row r="40" spans="1:114" ht="14.25" hidden="1">
      <c r="A40" s="12"/>
      <c r="B40" s="12" t="s">
        <v>92</v>
      </c>
      <c r="C40" s="15"/>
      <c r="D40" s="15"/>
      <c r="E40" s="14"/>
      <c r="F40" s="14"/>
      <c r="G40" s="14"/>
      <c r="H40" s="14"/>
      <c r="I40" s="14"/>
      <c r="J40" s="15"/>
      <c r="K40" s="15"/>
      <c r="L40" s="15"/>
      <c r="M40" s="15"/>
      <c r="N40" s="12"/>
      <c r="O40" s="14"/>
      <c r="P40" s="14"/>
      <c r="Q40" s="15"/>
      <c r="R40" s="15"/>
      <c r="S40" s="15"/>
      <c r="T40" s="15"/>
      <c r="U40" s="12"/>
      <c r="V40" s="14"/>
      <c r="W40" s="14"/>
      <c r="X40" s="15"/>
      <c r="Y40" s="15"/>
      <c r="Z40" s="15"/>
      <c r="AA40" s="15"/>
      <c r="AB40" s="12"/>
      <c r="AC40" s="14"/>
      <c r="AD40" s="14"/>
      <c r="AE40" s="15"/>
      <c r="AF40" s="15"/>
      <c r="AG40" s="15"/>
      <c r="AH40" s="15"/>
      <c r="AI40" s="12"/>
      <c r="AJ40" s="14"/>
      <c r="AK40" s="14"/>
      <c r="AL40" s="15"/>
      <c r="AM40" s="15"/>
      <c r="AN40" s="15"/>
      <c r="AO40" s="15"/>
      <c r="AP40" s="12"/>
      <c r="AQ40" s="14"/>
      <c r="AR40" s="14"/>
      <c r="AS40" s="15"/>
      <c r="AT40" s="15"/>
      <c r="AU40" s="15"/>
      <c r="AV40" s="15"/>
      <c r="AW40" s="12"/>
      <c r="AX40" s="14"/>
      <c r="AY40" s="14"/>
      <c r="AZ40" s="15"/>
      <c r="BA40" s="15"/>
      <c r="BB40" s="15"/>
      <c r="BC40" s="15"/>
      <c r="BD40" s="12"/>
      <c r="BE40" s="14"/>
      <c r="BF40" s="14"/>
      <c r="BG40" s="15"/>
      <c r="BH40" s="15"/>
      <c r="BI40" s="15"/>
      <c r="BJ40" s="15"/>
      <c r="BK40" s="12"/>
      <c r="BL40" s="14"/>
      <c r="BM40" s="14"/>
      <c r="BN40" s="15"/>
      <c r="BO40" s="15"/>
      <c r="BP40" s="15"/>
      <c r="BQ40" s="15"/>
      <c r="BR40" s="12"/>
      <c r="BS40" s="14"/>
      <c r="BT40" s="14"/>
      <c r="BU40" s="15"/>
      <c r="BV40" s="15"/>
      <c r="BW40" s="15"/>
      <c r="BX40" s="15"/>
      <c r="BY40" s="12"/>
      <c r="BZ40" s="14"/>
      <c r="CA40" s="14"/>
      <c r="CB40" s="15"/>
      <c r="CC40" s="15"/>
      <c r="CD40" s="15"/>
      <c r="CE40" s="15"/>
      <c r="CF40" s="12"/>
      <c r="CG40" s="14"/>
      <c r="CH40" s="14"/>
      <c r="CI40" s="15"/>
      <c r="CJ40" s="15"/>
      <c r="CK40" s="15"/>
      <c r="CL40" s="15"/>
      <c r="CM40" s="12"/>
      <c r="CN40" s="14"/>
      <c r="CO40" s="14"/>
      <c r="CP40" s="15"/>
      <c r="CQ40" s="15"/>
      <c r="CR40" s="15"/>
      <c r="CS40" s="15"/>
      <c r="CT40" s="12"/>
      <c r="CU40" s="14"/>
      <c r="CV40" s="14"/>
      <c r="CW40" s="15"/>
      <c r="CX40" s="15"/>
      <c r="CY40" s="15"/>
      <c r="CZ40" s="15"/>
      <c r="DA40" s="12"/>
      <c r="DB40" s="14"/>
      <c r="DC40" s="14"/>
      <c r="DD40" s="15"/>
      <c r="DE40" s="15"/>
      <c r="DF40" s="15"/>
      <c r="DG40" s="15"/>
      <c r="DH40" s="12"/>
      <c r="DI40" s="14"/>
      <c r="DJ40" s="24"/>
    </row>
    <row r="41" spans="1:110" ht="14.25" hidden="1">
      <c r="A41" s="12"/>
      <c r="B41" s="12" t="s">
        <v>97</v>
      </c>
      <c r="C41" s="12"/>
      <c r="D41" s="12"/>
      <c r="E41" s="14"/>
      <c r="F41" s="14"/>
      <c r="G41" s="14"/>
      <c r="H41" s="14"/>
      <c r="I41" s="14"/>
      <c r="J41" s="12"/>
      <c r="K41" s="12"/>
      <c r="L41" s="12"/>
      <c r="M41" s="12"/>
      <c r="N41" s="12"/>
      <c r="O41" s="14"/>
      <c r="P41" s="14"/>
      <c r="Q41" s="12"/>
      <c r="R41" s="12"/>
      <c r="S41" s="12"/>
      <c r="T41" s="12"/>
      <c r="U41" s="12"/>
      <c r="V41" s="14"/>
      <c r="W41" s="14"/>
      <c r="X41" s="12"/>
      <c r="Y41" s="12"/>
      <c r="Z41" s="12"/>
      <c r="AA41" s="12"/>
      <c r="AB41" s="12"/>
      <c r="AC41" s="14"/>
      <c r="AD41" s="14"/>
      <c r="AE41" s="12"/>
      <c r="AF41" s="12"/>
      <c r="AG41" s="12"/>
      <c r="AH41" s="12"/>
      <c r="AI41" s="12"/>
      <c r="AJ41" s="14"/>
      <c r="AK41" s="14"/>
      <c r="AL41" s="12"/>
      <c r="AM41" s="12"/>
      <c r="AN41" s="12"/>
      <c r="AO41" s="12"/>
      <c r="AP41" s="12"/>
      <c r="AQ41" s="14"/>
      <c r="AR41" s="14"/>
      <c r="AS41" s="12"/>
      <c r="AT41" s="12"/>
      <c r="AU41" s="12"/>
      <c r="AV41" s="12"/>
      <c r="AW41" s="12"/>
      <c r="AX41" s="14"/>
      <c r="AY41" s="14"/>
      <c r="AZ41" s="12"/>
      <c r="BA41" s="12"/>
      <c r="BB41" s="12"/>
      <c r="BC41" s="12"/>
      <c r="BD41" s="12"/>
      <c r="BE41" s="14"/>
      <c r="BF41" s="14"/>
      <c r="BG41" s="12"/>
      <c r="BH41" s="12"/>
      <c r="BI41" s="12"/>
      <c r="BJ41" s="12"/>
      <c r="BK41" s="12"/>
      <c r="BL41" s="14"/>
      <c r="BM41" s="14"/>
      <c r="BN41" s="12"/>
      <c r="BO41" s="12"/>
      <c r="BP41" s="12"/>
      <c r="BQ41" s="12"/>
      <c r="BR41" s="12"/>
      <c r="BS41" s="14"/>
      <c r="BT41" s="14"/>
      <c r="BU41" s="12"/>
      <c r="BV41" s="12"/>
      <c r="BW41" s="12"/>
      <c r="BX41" s="12"/>
      <c r="BY41" s="12"/>
      <c r="BZ41" s="14"/>
      <c r="CA41" s="14"/>
      <c r="CB41" s="12"/>
      <c r="CC41" s="12"/>
      <c r="CD41" s="12"/>
      <c r="CE41" s="12"/>
      <c r="CF41" s="12"/>
      <c r="CG41" s="14"/>
      <c r="CH41" s="14"/>
      <c r="CI41" s="12"/>
      <c r="CJ41" s="12"/>
      <c r="CK41" s="12"/>
      <c r="CL41" s="12"/>
      <c r="CM41" s="12"/>
      <c r="CN41" s="14"/>
      <c r="CO41" s="14"/>
      <c r="CP41" s="12"/>
      <c r="CQ41" s="12"/>
      <c r="CR41" s="12"/>
      <c r="CS41" s="12"/>
      <c r="CT41" s="12"/>
      <c r="CU41" s="14"/>
      <c r="CV41" s="14"/>
      <c r="CW41" s="12"/>
      <c r="CX41" s="12"/>
      <c r="CY41" s="12"/>
      <c r="CZ41" s="12"/>
      <c r="DA41" s="12"/>
      <c r="DB41" s="14"/>
      <c r="DC41" s="14"/>
      <c r="DD41" s="12"/>
      <c r="DE41" s="12"/>
      <c r="DF41" s="20"/>
    </row>
    <row r="42" spans="1:110" ht="14.25" hidden="1">
      <c r="A42" s="12"/>
      <c r="B42" s="12" t="s">
        <v>95</v>
      </c>
      <c r="C42" s="12"/>
      <c r="D42" s="18" t="e">
        <f>#REF!</f>
        <v>#REF!</v>
      </c>
      <c r="E42" s="14"/>
      <c r="F42" s="14"/>
      <c r="G42" s="14"/>
      <c r="H42" s="14"/>
      <c r="I42" s="14"/>
      <c r="J42" s="12"/>
      <c r="K42" s="18" t="e">
        <f>#REF!</f>
        <v>#REF!</v>
      </c>
      <c r="L42" s="18"/>
      <c r="M42" s="12"/>
      <c r="N42" s="12"/>
      <c r="O42" s="14"/>
      <c r="P42" s="14"/>
      <c r="Q42" s="12"/>
      <c r="R42" s="18" t="e">
        <f>#REF!</f>
        <v>#REF!</v>
      </c>
      <c r="S42" s="18"/>
      <c r="T42" s="12"/>
      <c r="U42" s="12"/>
      <c r="V42" s="14"/>
      <c r="W42" s="14"/>
      <c r="X42" s="12"/>
      <c r="Y42" s="18" t="e">
        <f>#REF!</f>
        <v>#REF!</v>
      </c>
      <c r="Z42" s="18"/>
      <c r="AA42" s="12"/>
      <c r="AB42" s="12"/>
      <c r="AC42" s="14"/>
      <c r="AD42" s="14"/>
      <c r="AE42" s="12"/>
      <c r="AF42" s="18" t="e">
        <f>#REF!</f>
        <v>#REF!</v>
      </c>
      <c r="AG42" s="18"/>
      <c r="AH42" s="12"/>
      <c r="AI42" s="12"/>
      <c r="AJ42" s="14"/>
      <c r="AK42" s="14"/>
      <c r="AL42" s="12"/>
      <c r="AM42" s="18" t="e">
        <f>#REF!</f>
        <v>#REF!</v>
      </c>
      <c r="AN42" s="18"/>
      <c r="AO42" s="12"/>
      <c r="AP42" s="12"/>
      <c r="AQ42" s="14"/>
      <c r="AR42" s="14"/>
      <c r="AS42" s="12"/>
      <c r="AT42" s="18" t="e">
        <f>#REF!</f>
        <v>#REF!</v>
      </c>
      <c r="AU42" s="18"/>
      <c r="AV42" s="12"/>
      <c r="AW42" s="12"/>
      <c r="AX42" s="14"/>
      <c r="AY42" s="14"/>
      <c r="AZ42" s="12"/>
      <c r="BA42" s="18" t="e">
        <f>#REF!</f>
        <v>#REF!</v>
      </c>
      <c r="BB42" s="18"/>
      <c r="BC42" s="12"/>
      <c r="BD42" s="12"/>
      <c r="BE42" s="14"/>
      <c r="BF42" s="14"/>
      <c r="BG42" s="12"/>
      <c r="BH42" s="18" t="e">
        <f>#REF!</f>
        <v>#REF!</v>
      </c>
      <c r="BI42" s="18"/>
      <c r="BJ42" s="12"/>
      <c r="BK42" s="12"/>
      <c r="BL42" s="14"/>
      <c r="BM42" s="14"/>
      <c r="BN42" s="12"/>
      <c r="BO42" s="18" t="e">
        <f>#REF!</f>
        <v>#REF!</v>
      </c>
      <c r="BP42" s="18"/>
      <c r="BQ42" s="12"/>
      <c r="BR42" s="12"/>
      <c r="BS42" s="14"/>
      <c r="BT42" s="14"/>
      <c r="BU42" s="12"/>
      <c r="BV42" s="18" t="e">
        <f>#REF!</f>
        <v>#REF!</v>
      </c>
      <c r="BW42" s="18"/>
      <c r="BX42" s="12"/>
      <c r="BY42" s="12"/>
      <c r="BZ42" s="14"/>
      <c r="CA42" s="14"/>
      <c r="CB42" s="12"/>
      <c r="CC42" s="18" t="e">
        <f>#REF!</f>
        <v>#REF!</v>
      </c>
      <c r="CD42" s="18"/>
      <c r="CE42" s="12"/>
      <c r="CF42" s="12"/>
      <c r="CG42" s="14"/>
      <c r="CH42" s="14"/>
      <c r="CI42" s="12"/>
      <c r="CJ42" s="18" t="e">
        <f>#REF!</f>
        <v>#REF!</v>
      </c>
      <c r="CK42" s="18"/>
      <c r="CL42" s="12"/>
      <c r="CM42" s="12"/>
      <c r="CN42" s="14"/>
      <c r="CO42" s="14"/>
      <c r="CP42" s="12"/>
      <c r="CQ42" s="18" t="e">
        <f>#REF!</f>
        <v>#REF!</v>
      </c>
      <c r="CR42" s="18"/>
      <c r="CS42" s="12"/>
      <c r="CT42" s="12"/>
      <c r="CU42" s="14"/>
      <c r="CV42" s="14"/>
      <c r="CW42" s="12"/>
      <c r="CX42" s="18" t="e">
        <f>#REF!</f>
        <v>#REF!</v>
      </c>
      <c r="CY42" s="18"/>
      <c r="CZ42" s="12"/>
      <c r="DA42" s="12"/>
      <c r="DB42" s="14"/>
      <c r="DC42" s="14"/>
      <c r="DD42" s="12"/>
      <c r="DE42" s="18" t="e">
        <f>#REF!</f>
        <v>#REF!</v>
      </c>
      <c r="DF42" s="21"/>
    </row>
    <row r="43" spans="1:111" ht="14.25" hidden="1">
      <c r="A43" s="12"/>
      <c r="B43" s="12" t="s">
        <v>46</v>
      </c>
      <c r="C43" s="12"/>
      <c r="D43" s="18" t="e">
        <f>#REF!</f>
        <v>#REF!</v>
      </c>
      <c r="E43" s="14"/>
      <c r="F43" s="14"/>
      <c r="G43" s="14"/>
      <c r="H43" s="14"/>
      <c r="I43" s="14"/>
      <c r="J43" s="12"/>
      <c r="K43" s="18" t="e">
        <f>#REF!</f>
        <v>#REF!</v>
      </c>
      <c r="L43" s="18"/>
      <c r="M43" s="19">
        <f>M23+M24</f>
        <v>29290318.78</v>
      </c>
      <c r="N43" s="12"/>
      <c r="O43" s="14"/>
      <c r="P43" s="14"/>
      <c r="Q43" s="12"/>
      <c r="R43" s="18" t="e">
        <f>#REF!</f>
        <v>#REF!</v>
      </c>
      <c r="S43" s="18"/>
      <c r="T43" s="19">
        <f>T23+T24</f>
        <v>7264450.92</v>
      </c>
      <c r="U43" s="12"/>
      <c r="V43" s="14"/>
      <c r="W43" s="14"/>
      <c r="X43" s="12"/>
      <c r="Y43" s="18" t="e">
        <f>#REF!</f>
        <v>#REF!</v>
      </c>
      <c r="Z43" s="18"/>
      <c r="AA43" s="12"/>
      <c r="AB43" s="12"/>
      <c r="AC43" s="14"/>
      <c r="AD43" s="14"/>
      <c r="AE43" s="12"/>
      <c r="AF43" s="18" t="e">
        <f>#REF!</f>
        <v>#REF!</v>
      </c>
      <c r="AG43" s="18"/>
      <c r="AH43" s="19">
        <f>AH23+AH24</f>
        <v>5926055.9</v>
      </c>
      <c r="AI43" s="12"/>
      <c r="AJ43" s="14"/>
      <c r="AK43" s="14"/>
      <c r="AL43" s="12"/>
      <c r="AM43" s="18" t="e">
        <f>#REF!</f>
        <v>#REF!</v>
      </c>
      <c r="AN43" s="18"/>
      <c r="AO43" s="19">
        <f>AO23+AO24</f>
        <v>4096624.45</v>
      </c>
      <c r="AP43" s="12"/>
      <c r="AQ43" s="14"/>
      <c r="AR43" s="14"/>
      <c r="AS43" s="12"/>
      <c r="AT43" s="18" t="e">
        <f>#REF!</f>
        <v>#REF!</v>
      </c>
      <c r="AU43" s="18"/>
      <c r="AV43" s="19">
        <f>AV23+AV24</f>
        <v>11320397.16</v>
      </c>
      <c r="AW43" s="12"/>
      <c r="AX43" s="14"/>
      <c r="AY43" s="14"/>
      <c r="AZ43" s="12"/>
      <c r="BA43" s="18" t="e">
        <f>#REF!</f>
        <v>#REF!</v>
      </c>
      <c r="BB43" s="18"/>
      <c r="BC43" s="19">
        <f>BC23+BC24</f>
        <v>6318641.03</v>
      </c>
      <c r="BD43" s="12"/>
      <c r="BE43" s="14"/>
      <c r="BF43" s="14"/>
      <c r="BG43" s="12"/>
      <c r="BH43" s="18" t="e">
        <f>#REF!</f>
        <v>#REF!</v>
      </c>
      <c r="BI43" s="18"/>
      <c r="BJ43" s="12"/>
      <c r="BK43" s="12"/>
      <c r="BL43" s="14"/>
      <c r="BM43" s="14"/>
      <c r="BN43" s="12"/>
      <c r="BO43" s="18" t="e">
        <f>#REF!</f>
        <v>#REF!</v>
      </c>
      <c r="BP43" s="18"/>
      <c r="BQ43" s="19">
        <f>BQ23+BQ24</f>
        <v>7055522.3100000005</v>
      </c>
      <c r="BR43" s="12"/>
      <c r="BS43" s="14"/>
      <c r="BT43" s="14"/>
      <c r="BU43" s="12"/>
      <c r="BV43" s="18" t="e">
        <f>#REF!</f>
        <v>#REF!</v>
      </c>
      <c r="BW43" s="18"/>
      <c r="BX43" s="12"/>
      <c r="BY43" s="12"/>
      <c r="BZ43" s="14"/>
      <c r="CA43" s="14"/>
      <c r="CB43" s="12"/>
      <c r="CC43" s="18" t="e">
        <f>#REF!</f>
        <v>#REF!</v>
      </c>
      <c r="CD43" s="18"/>
      <c r="CE43" s="12"/>
      <c r="CF43" s="12"/>
      <c r="CG43" s="14"/>
      <c r="CH43" s="14"/>
      <c r="CI43" s="12"/>
      <c r="CJ43" s="18" t="e">
        <f>#REF!</f>
        <v>#REF!</v>
      </c>
      <c r="CK43" s="18"/>
      <c r="CL43" s="19">
        <f>CL23+CL24</f>
        <v>3523095.54</v>
      </c>
      <c r="CM43" s="12"/>
      <c r="CN43" s="14"/>
      <c r="CO43" s="14"/>
      <c r="CP43" s="12"/>
      <c r="CQ43" s="18" t="e">
        <f>#REF!</f>
        <v>#REF!</v>
      </c>
      <c r="CR43" s="18"/>
      <c r="CS43" s="19">
        <f>CS23+CS24</f>
        <v>9884253.28</v>
      </c>
      <c r="CT43" s="12"/>
      <c r="CU43" s="14"/>
      <c r="CV43" s="14"/>
      <c r="CW43" s="12"/>
      <c r="CX43" s="18" t="e">
        <f>#REF!</f>
        <v>#REF!</v>
      </c>
      <c r="CY43" s="18"/>
      <c r="CZ43" s="19">
        <f>CZ23+CZ24</f>
        <v>4366614.42</v>
      </c>
      <c r="DA43" s="12"/>
      <c r="DB43" s="14"/>
      <c r="DC43" s="14"/>
      <c r="DD43" s="12"/>
      <c r="DE43" s="18" t="e">
        <f>#REF!</f>
        <v>#REF!</v>
      </c>
      <c r="DF43" s="21"/>
      <c r="DG43" s="16">
        <f>DG23+DG24</f>
        <v>4058578.61</v>
      </c>
    </row>
    <row r="44" spans="1:110" ht="14.25" hidden="1">
      <c r="A44" s="12"/>
      <c r="B44" s="12" t="s">
        <v>96</v>
      </c>
      <c r="C44" s="12"/>
      <c r="D44" s="18" t="e">
        <f>#REF!</f>
        <v>#REF!</v>
      </c>
      <c r="E44" s="14"/>
      <c r="F44" s="14"/>
      <c r="G44" s="14"/>
      <c r="H44" s="14"/>
      <c r="I44" s="14"/>
      <c r="J44" s="12"/>
      <c r="K44" s="18" t="e">
        <f>#REF!</f>
        <v>#REF!</v>
      </c>
      <c r="L44" s="18"/>
      <c r="M44" s="12"/>
      <c r="N44" s="12"/>
      <c r="O44" s="14"/>
      <c r="P44" s="14"/>
      <c r="Q44" s="12"/>
      <c r="R44" s="18" t="e">
        <f>#REF!</f>
        <v>#REF!</v>
      </c>
      <c r="S44" s="18"/>
      <c r="T44" s="12"/>
      <c r="U44" s="12"/>
      <c r="V44" s="14"/>
      <c r="W44" s="14"/>
      <c r="X44" s="12"/>
      <c r="Y44" s="18" t="e">
        <f>#REF!</f>
        <v>#REF!</v>
      </c>
      <c r="Z44" s="18"/>
      <c r="AA44" s="12"/>
      <c r="AB44" s="12"/>
      <c r="AC44" s="14"/>
      <c r="AD44" s="14"/>
      <c r="AE44" s="12"/>
      <c r="AF44" s="18" t="e">
        <f>#REF!</f>
        <v>#REF!</v>
      </c>
      <c r="AG44" s="18"/>
      <c r="AH44" s="12"/>
      <c r="AI44" s="12"/>
      <c r="AJ44" s="14"/>
      <c r="AK44" s="14"/>
      <c r="AL44" s="12"/>
      <c r="AM44" s="18" t="e">
        <f>#REF!</f>
        <v>#REF!</v>
      </c>
      <c r="AN44" s="18"/>
      <c r="AO44" s="12"/>
      <c r="AP44" s="12"/>
      <c r="AQ44" s="14"/>
      <c r="AR44" s="14"/>
      <c r="AS44" s="12"/>
      <c r="AT44" s="18" t="e">
        <f>#REF!</f>
        <v>#REF!</v>
      </c>
      <c r="AU44" s="18"/>
      <c r="AV44" s="12"/>
      <c r="AW44" s="12"/>
      <c r="AX44" s="14"/>
      <c r="AY44" s="14"/>
      <c r="AZ44" s="12"/>
      <c r="BA44" s="18" t="e">
        <f>#REF!</f>
        <v>#REF!</v>
      </c>
      <c r="BB44" s="18"/>
      <c r="BC44" s="12"/>
      <c r="BD44" s="12"/>
      <c r="BE44" s="14"/>
      <c r="BF44" s="14"/>
      <c r="BG44" s="12"/>
      <c r="BH44" s="18" t="e">
        <f>#REF!</f>
        <v>#REF!</v>
      </c>
      <c r="BI44" s="18"/>
      <c r="BJ44" s="12"/>
      <c r="BK44" s="12"/>
      <c r="BL44" s="14"/>
      <c r="BM44" s="14"/>
      <c r="BN44" s="12"/>
      <c r="BO44" s="18" t="e">
        <f>#REF!</f>
        <v>#REF!</v>
      </c>
      <c r="BP44" s="18"/>
      <c r="BQ44" s="12"/>
      <c r="BR44" s="12"/>
      <c r="BS44" s="14"/>
      <c r="BT44" s="14"/>
      <c r="BU44" s="12"/>
      <c r="BV44" s="18" t="e">
        <f>#REF!</f>
        <v>#REF!</v>
      </c>
      <c r="BW44" s="18"/>
      <c r="BX44" s="12"/>
      <c r="BY44" s="12"/>
      <c r="BZ44" s="14"/>
      <c r="CA44" s="14"/>
      <c r="CB44" s="12"/>
      <c r="CC44" s="18" t="e">
        <f>#REF!</f>
        <v>#REF!</v>
      </c>
      <c r="CD44" s="18"/>
      <c r="CE44" s="12"/>
      <c r="CF44" s="12"/>
      <c r="CG44" s="14"/>
      <c r="CH44" s="14"/>
      <c r="CI44" s="12"/>
      <c r="CJ44" s="18" t="e">
        <f>#REF!</f>
        <v>#REF!</v>
      </c>
      <c r="CK44" s="18"/>
      <c r="CL44" s="12"/>
      <c r="CM44" s="12"/>
      <c r="CN44" s="14"/>
      <c r="CO44" s="14"/>
      <c r="CP44" s="12"/>
      <c r="CQ44" s="18" t="e">
        <f>#REF!</f>
        <v>#REF!</v>
      </c>
      <c r="CR44" s="18"/>
      <c r="CS44" s="12"/>
      <c r="CT44" s="12"/>
      <c r="CU44" s="14"/>
      <c r="CV44" s="14"/>
      <c r="CW44" s="12"/>
      <c r="CX44" s="18" t="e">
        <f>#REF!</f>
        <v>#REF!</v>
      </c>
      <c r="CY44" s="18"/>
      <c r="CZ44" s="12"/>
      <c r="DA44" s="12"/>
      <c r="DB44" s="14"/>
      <c r="DC44" s="14"/>
      <c r="DD44" s="12"/>
      <c r="DE44" s="18" t="e">
        <f>#REF!</f>
        <v>#REF!</v>
      </c>
      <c r="DF44" s="21"/>
    </row>
    <row r="45" spans="1:110" ht="14.25">
      <c r="A45" s="20"/>
      <c r="B45" s="20" t="s">
        <v>103</v>
      </c>
      <c r="C45" s="20"/>
      <c r="D45" s="21"/>
      <c r="E45" s="24"/>
      <c r="F45" s="24"/>
      <c r="G45" s="24"/>
      <c r="H45" s="24"/>
      <c r="I45" s="24"/>
      <c r="J45" s="20"/>
      <c r="K45" s="21"/>
      <c r="L45" s="21"/>
      <c r="M45" s="20"/>
      <c r="N45" s="20"/>
      <c r="O45" s="24"/>
      <c r="P45" s="24"/>
      <c r="Q45" s="20"/>
      <c r="R45" s="21"/>
      <c r="S45" s="21"/>
      <c r="T45" s="20"/>
      <c r="U45" s="20"/>
      <c r="V45" s="24"/>
      <c r="W45" s="24"/>
      <c r="X45" s="20"/>
      <c r="Y45" s="21"/>
      <c r="Z45" s="21"/>
      <c r="AA45" s="20"/>
      <c r="AB45" s="20"/>
      <c r="AC45" s="24"/>
      <c r="AD45" s="24"/>
      <c r="AE45" s="20"/>
      <c r="AF45" s="21"/>
      <c r="AG45" s="21"/>
      <c r="AH45" s="20"/>
      <c r="AI45" s="20"/>
      <c r="AJ45" s="24"/>
      <c r="AK45" s="24"/>
      <c r="AL45" s="20"/>
      <c r="AM45" s="21"/>
      <c r="AN45" s="21"/>
      <c r="AO45" s="20"/>
      <c r="AP45" s="20"/>
      <c r="AQ45" s="24"/>
      <c r="AR45" s="24"/>
      <c r="AS45" s="20"/>
      <c r="AT45" s="21"/>
      <c r="AU45" s="21"/>
      <c r="AV45" s="20"/>
      <c r="AW45" s="20"/>
      <c r="AX45" s="24"/>
      <c r="AY45" s="24"/>
      <c r="AZ45" s="20"/>
      <c r="BA45" s="21"/>
      <c r="BB45" s="21"/>
      <c r="BC45" s="20"/>
      <c r="BD45" s="20"/>
      <c r="BE45" s="24"/>
      <c r="BF45" s="24"/>
      <c r="BG45" s="20"/>
      <c r="BH45" s="21"/>
      <c r="BI45" s="21"/>
      <c r="BJ45" s="20"/>
      <c r="BK45" s="20"/>
      <c r="BL45" s="24"/>
      <c r="BM45" s="24"/>
      <c r="BN45" s="20"/>
      <c r="BO45" s="21"/>
      <c r="BP45" s="21"/>
      <c r="BQ45" s="20"/>
      <c r="BR45" s="20"/>
      <c r="BS45" s="24"/>
      <c r="BT45" s="24"/>
      <c r="BU45" s="20"/>
      <c r="BV45" s="21"/>
      <c r="BW45" s="21"/>
      <c r="BX45" s="20"/>
      <c r="BY45" s="20"/>
      <c r="BZ45" s="24"/>
      <c r="CA45" s="24"/>
      <c r="CB45" s="20"/>
      <c r="CC45" s="21"/>
      <c r="CD45" s="21"/>
      <c r="CE45" s="20"/>
      <c r="CF45" s="20"/>
      <c r="CG45" s="24"/>
      <c r="CH45" s="24"/>
      <c r="CI45" s="20"/>
      <c r="CJ45" s="21"/>
      <c r="CK45" s="21"/>
      <c r="CL45" s="20"/>
      <c r="CM45" s="20"/>
      <c r="CN45" s="24"/>
      <c r="CO45" s="24"/>
      <c r="CP45" s="20"/>
      <c r="CQ45" s="21"/>
      <c r="CR45" s="21"/>
      <c r="CS45" s="20"/>
      <c r="CT45" s="20"/>
      <c r="CU45" s="24"/>
      <c r="CV45" s="24"/>
      <c r="CW45" s="20"/>
      <c r="CX45" s="21"/>
      <c r="CY45" s="21"/>
      <c r="CZ45" s="20"/>
      <c r="DA45" s="20"/>
      <c r="DB45" s="24"/>
      <c r="DC45" s="24"/>
      <c r="DD45" s="20"/>
      <c r="DE45" s="21"/>
      <c r="DF45" s="21"/>
    </row>
    <row r="47" spans="2:121" ht="14.25">
      <c r="B47" s="26" t="s">
        <v>100</v>
      </c>
      <c r="C47" s="27">
        <v>522015227.67</v>
      </c>
      <c r="D47" s="27">
        <v>522015227.67</v>
      </c>
      <c r="E47" s="27">
        <v>261007613.835</v>
      </c>
      <c r="F47" s="27">
        <v>646543223.3800002</v>
      </c>
      <c r="G47" s="27">
        <v>385535609.545</v>
      </c>
      <c r="H47" s="27">
        <v>147.71048395113957</v>
      </c>
      <c r="I47" s="27" t="s">
        <v>98</v>
      </c>
      <c r="J47" s="15">
        <v>64957009.15</v>
      </c>
      <c r="K47" s="15">
        <v>50000000</v>
      </c>
      <c r="L47" s="15">
        <v>25000000</v>
      </c>
      <c r="M47" s="15">
        <v>56042472.38000002</v>
      </c>
      <c r="N47" s="15">
        <v>31042472.38</v>
      </c>
      <c r="O47" s="15">
        <v>124.16988952</v>
      </c>
      <c r="P47" s="15" t="s">
        <v>98</v>
      </c>
      <c r="Q47" s="15">
        <v>2233355.63</v>
      </c>
      <c r="R47" s="15">
        <v>1915963.74</v>
      </c>
      <c r="S47" s="15">
        <v>957981.87</v>
      </c>
      <c r="T47" s="15">
        <v>4092348.139999999</v>
      </c>
      <c r="U47" s="15">
        <v>3134366.27</v>
      </c>
      <c r="V47" s="15">
        <v>327.184299427295</v>
      </c>
      <c r="W47" s="15" t="s">
        <v>98</v>
      </c>
      <c r="X47" s="15">
        <v>14072950.78</v>
      </c>
      <c r="Y47" s="15">
        <v>16056198.62</v>
      </c>
      <c r="Z47" s="15">
        <v>8028099.31</v>
      </c>
      <c r="AA47" s="15">
        <v>12766101.029999983</v>
      </c>
      <c r="AB47" s="15">
        <v>4738001.72</v>
      </c>
      <c r="AC47" s="15">
        <v>59.0177268248068</v>
      </c>
      <c r="AD47" s="15" t="s">
        <v>98</v>
      </c>
      <c r="AE47" s="15">
        <v>18249266.2</v>
      </c>
      <c r="AF47" s="15">
        <v>16321000</v>
      </c>
      <c r="AG47" s="15">
        <v>8160500</v>
      </c>
      <c r="AH47" s="15">
        <v>13476757.350000001</v>
      </c>
      <c r="AI47" s="15">
        <v>5316257.35</v>
      </c>
      <c r="AJ47" s="15">
        <v>65.1462208198027</v>
      </c>
      <c r="AK47" s="15" t="s">
        <v>98</v>
      </c>
      <c r="AL47" s="15">
        <v>-594453.13</v>
      </c>
      <c r="AM47" s="15">
        <v>-594453.13</v>
      </c>
      <c r="AN47" s="15">
        <v>-297226.565</v>
      </c>
      <c r="AO47" s="15">
        <v>2374592.5300000026</v>
      </c>
      <c r="AP47" s="15">
        <v>2671819.095</v>
      </c>
      <c r="AQ47" s="15">
        <v>-898.9166547074955</v>
      </c>
      <c r="AR47" s="15" t="s">
        <v>98</v>
      </c>
      <c r="AS47" s="15">
        <v>77694961.27</v>
      </c>
      <c r="AT47" s="15">
        <v>87725008.27</v>
      </c>
      <c r="AU47" s="15">
        <v>43862504.135</v>
      </c>
      <c r="AV47" s="15">
        <v>44000450.07000001</v>
      </c>
      <c r="AW47" s="15">
        <v>137945.935</v>
      </c>
      <c r="AX47" s="15">
        <v>0.3144962598930286</v>
      </c>
      <c r="AY47" s="15" t="s">
        <v>98</v>
      </c>
      <c r="AZ47" s="15">
        <v>-3640515.77</v>
      </c>
      <c r="BA47" s="15">
        <v>53160.23</v>
      </c>
      <c r="BB47" s="15">
        <v>26580.115</v>
      </c>
      <c r="BC47" s="15">
        <v>-4393015.030000003</v>
      </c>
      <c r="BD47" s="15">
        <v>-4419595.145</v>
      </c>
      <c r="BE47" s="15">
        <v>-16627.449298093707</v>
      </c>
      <c r="BF47" s="15" t="s">
        <v>99</v>
      </c>
      <c r="BG47" s="15">
        <v>3822047.54</v>
      </c>
      <c r="BH47" s="15">
        <v>4966068.4</v>
      </c>
      <c r="BI47" s="15">
        <v>2483034.2</v>
      </c>
      <c r="BJ47" s="15">
        <v>7725204.390000011</v>
      </c>
      <c r="BK47" s="15">
        <v>5242170.19000001</v>
      </c>
      <c r="BL47" s="15">
        <v>211.11953230446886</v>
      </c>
      <c r="BM47" s="15" t="s">
        <v>98</v>
      </c>
      <c r="BN47" s="15">
        <v>8473396.97</v>
      </c>
      <c r="BO47" s="15">
        <v>8000000</v>
      </c>
      <c r="BP47" s="15">
        <v>4000000</v>
      </c>
      <c r="BQ47" s="15">
        <v>8260889.369999999</v>
      </c>
      <c r="BR47" s="15">
        <v>4260889.37</v>
      </c>
      <c r="BS47" s="15">
        <v>106.52223425</v>
      </c>
      <c r="BT47" s="15" t="s">
        <v>98</v>
      </c>
      <c r="BU47" s="15">
        <v>-1803836.39</v>
      </c>
      <c r="BV47" s="15">
        <v>-1793555.39</v>
      </c>
      <c r="BW47" s="15">
        <v>-896777.695</v>
      </c>
      <c r="BX47" s="15">
        <v>300757.48000000464</v>
      </c>
      <c r="BY47" s="15">
        <v>1197535.175000005</v>
      </c>
      <c r="BZ47" s="15">
        <v>-133.5375736569814</v>
      </c>
      <c r="CA47" s="15" t="s">
        <v>98</v>
      </c>
      <c r="CB47" s="15">
        <v>122422204.81</v>
      </c>
      <c r="CC47" s="15">
        <v>27412187.74</v>
      </c>
      <c r="CD47" s="15">
        <v>13706093.87</v>
      </c>
      <c r="CE47" s="15">
        <v>43238403.459999956</v>
      </c>
      <c r="CF47" s="15">
        <v>29532309.59</v>
      </c>
      <c r="CG47" s="15">
        <v>215.46846147493952</v>
      </c>
      <c r="CH47" s="15" t="s">
        <v>98</v>
      </c>
      <c r="CI47" s="15">
        <v>8076732.71</v>
      </c>
      <c r="CJ47" s="15">
        <v>19192767.53</v>
      </c>
      <c r="CK47" s="15">
        <v>9596383.765</v>
      </c>
      <c r="CL47" s="15">
        <v>7291874.2200000025</v>
      </c>
      <c r="CM47" s="15">
        <v>-2304509.545</v>
      </c>
      <c r="CN47" s="15">
        <v>-24.014353754849026</v>
      </c>
      <c r="CO47" s="15" t="s">
        <v>99</v>
      </c>
      <c r="CP47" s="15">
        <v>3834054.6</v>
      </c>
      <c r="CQ47" s="15">
        <v>3782273.6</v>
      </c>
      <c r="CR47" s="15">
        <v>1891136.8</v>
      </c>
      <c r="CS47" s="15">
        <v>3243732.9899999984</v>
      </c>
      <c r="CT47" s="15">
        <v>1352596.19</v>
      </c>
      <c r="CU47" s="15">
        <v>71.5229162691985</v>
      </c>
      <c r="CV47" s="15" t="s">
        <v>98</v>
      </c>
      <c r="CW47" s="15">
        <v>-4563076.51</v>
      </c>
      <c r="CX47" s="15">
        <v>-8584002.72</v>
      </c>
      <c r="CY47" s="15">
        <v>-4292001.36</v>
      </c>
      <c r="CZ47" s="15">
        <v>-269262.8190000017</v>
      </c>
      <c r="DA47" s="15">
        <v>4022738.540999998</v>
      </c>
      <c r="DB47" s="15">
        <v>-93.72640415472743</v>
      </c>
      <c r="DC47" s="15" t="s">
        <v>98</v>
      </c>
      <c r="DD47" s="15">
        <v>-942526.15</v>
      </c>
      <c r="DE47" s="15">
        <v>-942526.15</v>
      </c>
      <c r="DF47" s="15">
        <v>-471263.075</v>
      </c>
      <c r="DG47" s="15">
        <v>2431749.370000003</v>
      </c>
      <c r="DH47" s="15">
        <v>2903012.445</v>
      </c>
      <c r="DI47" s="15">
        <v>-616.0067696795468</v>
      </c>
      <c r="DJ47" s="15" t="s">
        <v>98</v>
      </c>
      <c r="DK47" s="10">
        <f aca="true" t="shared" si="12" ref="DK47:DN49">C47+J47+Q47+X47+AE47+AL47+AS47+AZ47+BG47+BN47+BU47+CB47+CI47+CP47+CW47+DD47</f>
        <v>834306799.3800001</v>
      </c>
      <c r="DL47" s="10">
        <f t="shared" si="12"/>
        <v>745525318.4100001</v>
      </c>
      <c r="DM47" s="10">
        <f t="shared" si="12"/>
        <v>372762659.20500004</v>
      </c>
      <c r="DN47" s="10">
        <f t="shared" si="12"/>
        <v>847126278.3110002</v>
      </c>
      <c r="DO47" s="8">
        <f>DN47-DM47</f>
        <v>474363619.1060002</v>
      </c>
      <c r="DP47" s="8">
        <f>DO47/DM47*100</f>
        <v>127.25620643379006</v>
      </c>
      <c r="DQ47" s="12"/>
    </row>
    <row r="48" spans="2:121" ht="14.25">
      <c r="B48" s="26" t="s">
        <v>101</v>
      </c>
      <c r="C48" s="27">
        <v>484484995.46</v>
      </c>
      <c r="D48" s="27">
        <v>484484995.46</v>
      </c>
      <c r="E48" s="27">
        <v>242242497.73</v>
      </c>
      <c r="F48" s="27">
        <v>559951219.12</v>
      </c>
      <c r="G48" s="27">
        <v>317708721.39</v>
      </c>
      <c r="H48" s="27">
        <v>131.15317269561575</v>
      </c>
      <c r="I48" s="27" t="s">
        <v>98</v>
      </c>
      <c r="J48" s="15">
        <v>68927852.64</v>
      </c>
      <c r="K48" s="15">
        <v>50000000</v>
      </c>
      <c r="L48" s="15">
        <v>25000000</v>
      </c>
      <c r="M48" s="15">
        <v>77568784.08000001</v>
      </c>
      <c r="N48" s="15">
        <v>52568784.08</v>
      </c>
      <c r="O48" s="15">
        <v>210.27513632</v>
      </c>
      <c r="P48" s="15" t="s">
        <v>98</v>
      </c>
      <c r="Q48" s="15">
        <v>16923046.86</v>
      </c>
      <c r="R48" s="15">
        <v>16917553.62</v>
      </c>
      <c r="S48" s="15">
        <v>8458776.81</v>
      </c>
      <c r="T48" s="15">
        <v>28367036.79</v>
      </c>
      <c r="U48" s="15">
        <v>19908259.98</v>
      </c>
      <c r="V48" s="15">
        <v>235.35625099440352</v>
      </c>
      <c r="W48" s="15" t="s">
        <v>98</v>
      </c>
      <c r="X48" s="15">
        <v>21955682.64</v>
      </c>
      <c r="Y48" s="15">
        <v>23472866.31</v>
      </c>
      <c r="Z48" s="15">
        <v>11736433.155</v>
      </c>
      <c r="AA48" s="15">
        <v>26902745.66</v>
      </c>
      <c r="AB48" s="15">
        <v>15166312.505</v>
      </c>
      <c r="AC48" s="15">
        <v>129.22420555463896</v>
      </c>
      <c r="AD48" s="15" t="s">
        <v>98</v>
      </c>
      <c r="AE48" s="15">
        <v>17405447.16</v>
      </c>
      <c r="AF48" s="15">
        <v>19565000</v>
      </c>
      <c r="AG48" s="15">
        <v>9782500</v>
      </c>
      <c r="AH48" s="15">
        <v>18247361.380000003</v>
      </c>
      <c r="AI48" s="15">
        <v>8464861.38</v>
      </c>
      <c r="AJ48" s="15">
        <v>86.53065555839508</v>
      </c>
      <c r="AK48" s="15" t="s">
        <v>98</v>
      </c>
      <c r="AL48" s="15">
        <v>11673703.18</v>
      </c>
      <c r="AM48" s="15">
        <v>13811632.49</v>
      </c>
      <c r="AN48" s="15">
        <v>6905816.245</v>
      </c>
      <c r="AO48" s="15">
        <v>17930365.4</v>
      </c>
      <c r="AP48" s="15">
        <v>11024549.155</v>
      </c>
      <c r="AQ48" s="15">
        <v>159.64150744645247</v>
      </c>
      <c r="AR48" s="15" t="s">
        <v>98</v>
      </c>
      <c r="AS48" s="15">
        <v>73312181.87</v>
      </c>
      <c r="AT48" s="15">
        <v>82280762.33</v>
      </c>
      <c r="AU48" s="15">
        <v>41140381.165</v>
      </c>
      <c r="AV48" s="15">
        <v>69876381.4</v>
      </c>
      <c r="AW48" s="15">
        <v>28736000.235</v>
      </c>
      <c r="AX48" s="15">
        <v>69.8486485085049</v>
      </c>
      <c r="AY48" s="15" t="s">
        <v>98</v>
      </c>
      <c r="AZ48" s="15">
        <v>9687230.17</v>
      </c>
      <c r="BA48" s="15">
        <v>9649163.72</v>
      </c>
      <c r="BB48" s="15">
        <v>4824581.86</v>
      </c>
      <c r="BC48" s="15">
        <v>19272896.78</v>
      </c>
      <c r="BD48" s="15">
        <v>14448314.92</v>
      </c>
      <c r="BE48" s="15">
        <v>299.4728940095132</v>
      </c>
      <c r="BF48" s="15" t="s">
        <v>98</v>
      </c>
      <c r="BG48" s="15">
        <v>11170976.79</v>
      </c>
      <c r="BH48" s="15">
        <v>15421482.9</v>
      </c>
      <c r="BI48" s="15">
        <v>7710741.45</v>
      </c>
      <c r="BJ48" s="15">
        <v>18369442.6</v>
      </c>
      <c r="BK48" s="15">
        <v>10658701.15</v>
      </c>
      <c r="BL48" s="15">
        <v>138.23185771583613</v>
      </c>
      <c r="BM48" s="15" t="s">
        <v>98</v>
      </c>
      <c r="BN48" s="15">
        <v>12117196.06</v>
      </c>
      <c r="BO48" s="15">
        <v>6000000</v>
      </c>
      <c r="BP48" s="15">
        <v>3000000</v>
      </c>
      <c r="BQ48" s="15">
        <v>16522669.879999999</v>
      </c>
      <c r="BR48" s="15">
        <v>13522669.88</v>
      </c>
      <c r="BS48" s="15">
        <v>450.75566266666664</v>
      </c>
      <c r="BT48" s="15" t="s">
        <v>98</v>
      </c>
      <c r="BU48" s="15">
        <v>5701713.01</v>
      </c>
      <c r="BV48" s="15">
        <v>5701713.01</v>
      </c>
      <c r="BW48" s="15">
        <v>2850856.505</v>
      </c>
      <c r="BX48" s="15">
        <v>15357944.82</v>
      </c>
      <c r="BY48" s="15">
        <v>12507088.315</v>
      </c>
      <c r="BZ48" s="15">
        <v>438.7133583561407</v>
      </c>
      <c r="CA48" s="15" t="s">
        <v>98</v>
      </c>
      <c r="CB48" s="15">
        <v>134893319.56</v>
      </c>
      <c r="CC48" s="15">
        <v>47945592.13</v>
      </c>
      <c r="CD48" s="15">
        <v>23972796.065</v>
      </c>
      <c r="CE48" s="15">
        <v>65226557.510000005</v>
      </c>
      <c r="CF48" s="15">
        <v>41253761.445</v>
      </c>
      <c r="CG48" s="15">
        <v>172.0857313979741</v>
      </c>
      <c r="CH48" s="15" t="s">
        <v>98</v>
      </c>
      <c r="CI48" s="15">
        <v>10130360.3</v>
      </c>
      <c r="CJ48" s="15">
        <v>10705228.61</v>
      </c>
      <c r="CK48" s="15">
        <v>5352614.305</v>
      </c>
      <c r="CL48" s="15">
        <v>13044495.66</v>
      </c>
      <c r="CM48" s="15">
        <v>7691881.355</v>
      </c>
      <c r="CN48" s="15">
        <v>143.70326193342265</v>
      </c>
      <c r="CO48" s="15" t="s">
        <v>98</v>
      </c>
      <c r="CP48" s="15">
        <v>9423454.49</v>
      </c>
      <c r="CQ48" s="15">
        <v>10793058.18</v>
      </c>
      <c r="CR48" s="15">
        <v>5396529.09</v>
      </c>
      <c r="CS48" s="15">
        <v>17076821.19</v>
      </c>
      <c r="CT48" s="15">
        <v>11680292.1</v>
      </c>
      <c r="CU48" s="15">
        <v>216.44082530091575</v>
      </c>
      <c r="CV48" s="15" t="s">
        <v>98</v>
      </c>
      <c r="CW48" s="15">
        <v>6859736.37</v>
      </c>
      <c r="CX48" s="15">
        <v>11565638.57</v>
      </c>
      <c r="CY48" s="15">
        <v>5782819.285</v>
      </c>
      <c r="CZ48" s="15">
        <v>14906442.260000002</v>
      </c>
      <c r="DA48" s="15">
        <v>9123622.975</v>
      </c>
      <c r="DB48" s="15">
        <v>157.77119300037057</v>
      </c>
      <c r="DC48" s="15" t="s">
        <v>98</v>
      </c>
      <c r="DD48" s="15">
        <v>3477233.75</v>
      </c>
      <c r="DE48" s="15">
        <v>3367054.63</v>
      </c>
      <c r="DF48" s="15">
        <v>1683527.315</v>
      </c>
      <c r="DG48" s="15">
        <v>8525352.75</v>
      </c>
      <c r="DH48" s="15">
        <v>6841825.435</v>
      </c>
      <c r="DI48" s="15">
        <v>406.3982433810407</v>
      </c>
      <c r="DJ48" s="15" t="s">
        <v>98</v>
      </c>
      <c r="DK48" s="10">
        <f t="shared" si="12"/>
        <v>898144130.3099998</v>
      </c>
      <c r="DL48" s="10">
        <f t="shared" si="12"/>
        <v>811681741.9599999</v>
      </c>
      <c r="DM48" s="10">
        <f t="shared" si="12"/>
        <v>405840870.97999996</v>
      </c>
      <c r="DN48" s="10">
        <f t="shared" si="12"/>
        <v>987146517.28</v>
      </c>
      <c r="DO48" s="8">
        <f>DN48-DM48</f>
        <v>581305646.3</v>
      </c>
      <c r="DP48" s="8">
        <f>DO48/DM48*100</f>
        <v>143.23487057779525</v>
      </c>
      <c r="DQ48" s="12"/>
    </row>
    <row r="49" spans="2:121" ht="14.25">
      <c r="B49" s="26" t="s">
        <v>102</v>
      </c>
      <c r="C49" s="27">
        <v>-140146099.78</v>
      </c>
      <c r="D49" s="27">
        <v>-130986779.83</v>
      </c>
      <c r="E49" s="27">
        <v>-65493389.915</v>
      </c>
      <c r="F49" s="27">
        <v>-127868640.15</v>
      </c>
      <c r="G49" s="27">
        <v>-62375250.235</v>
      </c>
      <c r="H49" s="27">
        <v>95.23900093727497</v>
      </c>
      <c r="I49" s="27" t="s">
        <v>99</v>
      </c>
      <c r="J49" s="15">
        <v>-76834551.25</v>
      </c>
      <c r="K49" s="15">
        <v>-48000000</v>
      </c>
      <c r="L49" s="15">
        <v>-24000000</v>
      </c>
      <c r="M49" s="15">
        <v>-80858746.16000001</v>
      </c>
      <c r="N49" s="15">
        <v>-56858746.16</v>
      </c>
      <c r="O49" s="15">
        <v>236.91144233333333</v>
      </c>
      <c r="P49" s="15" t="s">
        <v>99</v>
      </c>
      <c r="Q49" s="15">
        <v>-20598530.26</v>
      </c>
      <c r="R49" s="15">
        <v>-20632814.5</v>
      </c>
      <c r="S49" s="15">
        <v>-10316407.25</v>
      </c>
      <c r="T49" s="15">
        <v>-24140124.199999996</v>
      </c>
      <c r="U49" s="15">
        <v>-13823716.95</v>
      </c>
      <c r="V49" s="15">
        <v>133.9973947810174</v>
      </c>
      <c r="W49" s="15" t="s">
        <v>99</v>
      </c>
      <c r="X49" s="15">
        <v>-11841201.37</v>
      </c>
      <c r="Y49" s="15">
        <v>-14366718.01</v>
      </c>
      <c r="Z49" s="15">
        <v>-7183359.005</v>
      </c>
      <c r="AA49" s="15">
        <v>-16121691.05</v>
      </c>
      <c r="AB49" s="15">
        <v>-8938332.045</v>
      </c>
      <c r="AC49" s="15">
        <v>124.4310918997428</v>
      </c>
      <c r="AD49" s="15" t="s">
        <v>99</v>
      </c>
      <c r="AE49" s="15">
        <v>-7897742.67</v>
      </c>
      <c r="AF49" s="15">
        <v>-8273372.37</v>
      </c>
      <c r="AG49" s="15">
        <v>-4136686.185</v>
      </c>
      <c r="AH49" s="15">
        <v>-8270780.959999999</v>
      </c>
      <c r="AI49" s="15">
        <v>-4134094.775</v>
      </c>
      <c r="AJ49" s="15">
        <v>99.93735541242172</v>
      </c>
      <c r="AK49" s="15" t="s">
        <v>99</v>
      </c>
      <c r="AL49" s="15">
        <v>-16086521.47</v>
      </c>
      <c r="AM49" s="15">
        <v>-17369876.71</v>
      </c>
      <c r="AN49" s="15">
        <v>-8684938.355</v>
      </c>
      <c r="AO49" s="15">
        <v>-16488902.23</v>
      </c>
      <c r="AP49" s="15">
        <v>-7803963.875</v>
      </c>
      <c r="AQ49" s="15">
        <v>89.85629553153</v>
      </c>
      <c r="AR49" s="15" t="s">
        <v>99</v>
      </c>
      <c r="AS49" s="15">
        <v>-13845202.08</v>
      </c>
      <c r="AT49" s="15">
        <v>-25177572.82</v>
      </c>
      <c r="AU49" s="15">
        <v>-12588786.41</v>
      </c>
      <c r="AV49" s="15">
        <v>-25756738.64</v>
      </c>
      <c r="AW49" s="15">
        <v>-13167952.23</v>
      </c>
      <c r="AX49" s="15">
        <v>104.60064855449397</v>
      </c>
      <c r="AY49" s="15" t="s">
        <v>99</v>
      </c>
      <c r="AZ49" s="15">
        <v>-20031092.84</v>
      </c>
      <c r="BA49" s="15">
        <v>-16349923.38</v>
      </c>
      <c r="BB49" s="15">
        <v>-8174961.69</v>
      </c>
      <c r="BC49" s="15">
        <v>-23529950.599999998</v>
      </c>
      <c r="BD49" s="15">
        <v>-15354988.91</v>
      </c>
      <c r="BE49" s="15">
        <v>187.82949073367462</v>
      </c>
      <c r="BF49" s="15" t="s">
        <v>99</v>
      </c>
      <c r="BG49" s="15">
        <v>-10858229.52</v>
      </c>
      <c r="BH49" s="15">
        <v>-10876169.08</v>
      </c>
      <c r="BI49" s="15">
        <v>-5438084.54</v>
      </c>
      <c r="BJ49" s="15">
        <v>-10608914.929999998</v>
      </c>
      <c r="BK49" s="15">
        <v>-5170830.39</v>
      </c>
      <c r="BL49" s="15">
        <v>95.08550946506617</v>
      </c>
      <c r="BM49" s="15" t="s">
        <v>99</v>
      </c>
      <c r="BN49" s="15">
        <v>-8902453.18</v>
      </c>
      <c r="BO49" s="15">
        <v>-12000000</v>
      </c>
      <c r="BP49" s="15">
        <v>-6000000</v>
      </c>
      <c r="BQ49" s="15">
        <v>-11353262.990000002</v>
      </c>
      <c r="BR49" s="15">
        <v>-5353262.99</v>
      </c>
      <c r="BS49" s="15">
        <v>89.22104983333332</v>
      </c>
      <c r="BT49" s="15" t="s">
        <v>99</v>
      </c>
      <c r="BU49" s="15">
        <v>-11066163.89</v>
      </c>
      <c r="BV49" s="15">
        <v>-14202875.89</v>
      </c>
      <c r="BW49" s="15">
        <v>-7101437.945</v>
      </c>
      <c r="BX49" s="15">
        <v>-14503109.119999995</v>
      </c>
      <c r="BY49" s="15">
        <v>-7401671.175</v>
      </c>
      <c r="BZ49" s="15">
        <v>104.22778080052632</v>
      </c>
      <c r="CA49" s="15" t="s">
        <v>99</v>
      </c>
      <c r="CB49" s="15">
        <v>-22244178.07</v>
      </c>
      <c r="CC49" s="15">
        <v>-20533404.39</v>
      </c>
      <c r="CD49" s="15">
        <v>-10266702.195</v>
      </c>
      <c r="CE49" s="15">
        <v>-28515279.1</v>
      </c>
      <c r="CF49" s="15">
        <v>-18248576.905</v>
      </c>
      <c r="CG49" s="15">
        <v>177.74526384808613</v>
      </c>
      <c r="CH49" s="15" t="s">
        <v>99</v>
      </c>
      <c r="CI49" s="15">
        <v>-4655653.66</v>
      </c>
      <c r="CJ49" s="15">
        <v>-3491614.31</v>
      </c>
      <c r="CK49" s="15">
        <v>-1745807.155</v>
      </c>
      <c r="CL49" s="15">
        <v>-5498027.79</v>
      </c>
      <c r="CM49" s="15">
        <v>-3752220.635</v>
      </c>
      <c r="CN49" s="15">
        <v>214.92755509986438</v>
      </c>
      <c r="CO49" s="15" t="s">
        <v>99</v>
      </c>
      <c r="CP49" s="15">
        <v>-13565874.35</v>
      </c>
      <c r="CQ49" s="15">
        <v>-15230215.32</v>
      </c>
      <c r="CR49" s="15">
        <v>-7615107.66</v>
      </c>
      <c r="CS49" s="15">
        <v>-17123014.490000002</v>
      </c>
      <c r="CT49" s="15">
        <v>-9507906.83</v>
      </c>
      <c r="CU49" s="15">
        <v>124.85584255022863</v>
      </c>
      <c r="CV49" s="15" t="s">
        <v>99</v>
      </c>
      <c r="CW49" s="15">
        <v>-12735018.61</v>
      </c>
      <c r="CX49" s="15">
        <v>-13547533.97</v>
      </c>
      <c r="CY49" s="15">
        <v>-6773766.985</v>
      </c>
      <c r="CZ49" s="15">
        <v>-14531503.64</v>
      </c>
      <c r="DA49" s="15">
        <v>-7757736.655</v>
      </c>
      <c r="DB49" s="15">
        <v>114.52618125452098</v>
      </c>
      <c r="DC49" s="15" t="s">
        <v>99</v>
      </c>
      <c r="DD49" s="15">
        <v>-6769312.55</v>
      </c>
      <c r="DE49" s="15">
        <v>-7383552.04</v>
      </c>
      <c r="DF49" s="15">
        <v>-3691776.02</v>
      </c>
      <c r="DG49" s="15">
        <v>-6951918.669999999</v>
      </c>
      <c r="DH49" s="15">
        <v>-3260142.65</v>
      </c>
      <c r="DI49" s="15">
        <v>88.30824601325624</v>
      </c>
      <c r="DJ49" s="15" t="s">
        <v>99</v>
      </c>
      <c r="DK49" s="10">
        <f t="shared" si="12"/>
        <v>-398077825.55</v>
      </c>
      <c r="DL49" s="10">
        <f t="shared" si="12"/>
        <v>-378422422.62</v>
      </c>
      <c r="DM49" s="10">
        <f t="shared" si="12"/>
        <v>-189211211.31</v>
      </c>
      <c r="DN49" s="10">
        <f t="shared" si="12"/>
        <v>-432120604.7200001</v>
      </c>
      <c r="DO49" s="8">
        <f>DN49-DM49</f>
        <v>-242909393.4100001</v>
      </c>
      <c r="DP49" s="8">
        <f>DO49/DM49*100</f>
        <v>128.38002131492198</v>
      </c>
      <c r="DQ49" s="12"/>
    </row>
  </sheetData>
  <sheetProtection/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Amonrat</dc:creator>
  <cp:keywords/>
  <dc:description/>
  <cp:lastModifiedBy>SSJ</cp:lastModifiedBy>
  <cp:lastPrinted>2016-04-27T01:15:31Z</cp:lastPrinted>
  <dcterms:created xsi:type="dcterms:W3CDTF">2013-10-01T02:34:06Z</dcterms:created>
  <dcterms:modified xsi:type="dcterms:W3CDTF">2016-04-27T08:17:26Z</dcterms:modified>
  <cp:category/>
  <cp:version/>
  <cp:contentType/>
  <cp:contentStatus/>
</cp:coreProperties>
</file>