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416" windowWidth="14760" windowHeight="6630" tabRatio="884" activeTab="1"/>
  </bookViews>
  <sheets>
    <sheet name="ผลplanfin_กค59" sheetId="1" r:id="rId1"/>
    <sheet name="ผลLOI5แห่ง_กค59" sheetId="2" r:id="rId2"/>
  </sheets>
  <externalReferences>
    <externalReference r:id="rId5"/>
  </externalReferences>
  <definedNames>
    <definedName name="_xlnm.Print_Titles" localSheetId="1">'ผลLOI5แห่ง_กค59'!$A:$B</definedName>
    <definedName name="_xlnm.Print_Titles" localSheetId="0">'ผลplanfin_กค59'!$A:$B</definedName>
    <definedName name="SAPBEXsysID" hidden="1">"BWP"</definedName>
    <definedName name="type_all" localSheetId="1">'[1]ตัวอย่าง รายละเอียดข้อมูล'!$A$2:$A$3</definedName>
    <definedName name="type_all">'[1]ตัวอย่าง รายละเอียดข้อมูล'!$A$2:$A$3</definedName>
    <definedName name="workload" localSheetId="1">#REF!</definedName>
    <definedName name="workload" localSheetId="0">#REF!</definedName>
    <definedName name="workload">#REF!</definedName>
    <definedName name="นาคราชซ้าย" localSheetId="1">#REF!</definedName>
    <definedName name="นาคราชซ้าย" localSheetId="0">#REF!</definedName>
    <definedName name="นาคราชซ้าย">#REF!</definedName>
    <definedName name="ประเภทงบประมาณ" localSheetId="1">'[1]ตัวอย่าง รายละเอียดข้อมูล'!$FH$2:$FH$4</definedName>
    <definedName name="ประเภทงบประมาณ">'[1]ตัวอย่าง รายละเอียดข้อมูล'!$FH$2:$FH$4</definedName>
  </definedNames>
  <calcPr fullCalcOnLoad="1"/>
</workbook>
</file>

<file path=xl/sharedStrings.xml><?xml version="1.0" encoding="utf-8"?>
<sst xmlns="http://schemas.openxmlformats.org/spreadsheetml/2006/main" count="741" uniqueCount="128">
  <si>
    <t>รายได้ UC</t>
  </si>
  <si>
    <t>รายได้จาก  EMS</t>
  </si>
  <si>
    <t>รายได้ค่ารักษาเบิกต้นสังกัด</t>
  </si>
  <si>
    <t>รายได้ค่ารักษาเบิกจ่ายตรงกรมบัญชีกลาง</t>
  </si>
  <si>
    <t>รายได้ประกันสังคม</t>
  </si>
  <si>
    <t>รายได้แรงงานต่างด้าว</t>
  </si>
  <si>
    <t>รายได้ค่ารักษาและบริการอื่น ๆ</t>
  </si>
  <si>
    <t>รายได้งบประมาณส่วนบุคลากร</t>
  </si>
  <si>
    <t>รายได้อื่น</t>
  </si>
  <si>
    <t>รวมรายได้</t>
  </si>
  <si>
    <t>ต้นทุนยา</t>
  </si>
  <si>
    <t>ต้นทุนเวชภัณฑ์มิใช่ยาและวัสดุการแพทย์</t>
  </si>
  <si>
    <t>ต้นทุนวัสดุวิทยาศาสตร์การแพทย์</t>
  </si>
  <si>
    <t>เงินเดือนและค่าจ้างประจำ</t>
  </si>
  <si>
    <t>ค่าจ้างชั่วคราว</t>
  </si>
  <si>
    <t>ค่าตอบแทน</t>
  </si>
  <si>
    <t xml:space="preserve">ค่าใช้จ่ายบุคลากรอื่น </t>
  </si>
  <si>
    <t>ค่าใช้สอย</t>
  </si>
  <si>
    <t xml:space="preserve">ค่าสาธารณูปโภค </t>
  </si>
  <si>
    <t xml:space="preserve">วัสดุใช้ไป </t>
  </si>
  <si>
    <t>ค่าเสื่อมราคาและค่าตัดจำหน่าย</t>
  </si>
  <si>
    <t>ค่าใช้จ่ายอื่น</t>
  </si>
  <si>
    <t>รวมค่าใช้จ่าย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</si>
  <si>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</si>
  <si>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</si>
  <si>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</si>
  <si>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</si>
  <si>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</si>
  <si>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</si>
  <si>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</si>
  <si>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</si>
  <si>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</si>
  <si>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</si>
  <si>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</si>
  <si>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</si>
  <si>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</si>
  <si>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</si>
  <si>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</si>
  <si>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</si>
  <si>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</si>
  <si>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</si>
  <si>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</si>
  <si>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</si>
  <si>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</si>
  <si>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PlanName</t>
  </si>
  <si>
    <t>P13</t>
  </si>
  <si>
    <t>ยา</t>
  </si>
  <si>
    <t>รวม</t>
  </si>
  <si>
    <t>รายได้งบลงทุน</t>
  </si>
  <si>
    <t>ร้อยละ</t>
  </si>
  <si>
    <t>พระนครศรีอยุธยา</t>
  </si>
  <si>
    <t>10660</t>
  </si>
  <si>
    <t>10688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</si>
  <si>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</si>
  <si>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</si>
  <si>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</si>
  <si>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</si>
  <si>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</si>
  <si>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</si>
  <si>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</si>
  <si>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</si>
  <si>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10777</t>
  </si>
  <si>
    <t>10778</t>
  </si>
  <si>
    <t>10779</t>
  </si>
  <si>
    <t>10780</t>
  </si>
  <si>
    <t>10781</t>
  </si>
  <si>
    <t>พระนครศรีอยุธยา,รพศ.</t>
  </si>
  <si>
    <t>เสนา,รพท.</t>
  </si>
  <si>
    <t>ท่าเรือ,รพช.</t>
  </si>
  <si>
    <t>สมเด็จพระสังฆราช(นครหลวง),รพช.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</si>
  <si>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</si>
  <si>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</si>
  <si>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</si>
  <si>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</si>
  <si>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</si>
  <si>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ภาชี,รพช.</t>
  </si>
  <si>
    <t>ลาดบ้วหลวง,รพช.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</si>
  <si>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</si>
  <si>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</si>
  <si>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</si>
  <si>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</si>
  <si>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</si>
  <si>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GroupID</t>
  </si>
  <si>
    <t>ผลต่าง</t>
  </si>
  <si>
    <t>รายได้สูง (ต่ำ) กว่าค่าใช้จ่าย</t>
  </si>
  <si>
    <t>ทุนสำรองสุทธิ (Networking Capital)</t>
  </si>
  <si>
    <t>เงินบำรุงคงเหลือ(หักภาระผูกพัน)</t>
  </si>
  <si>
    <t>ประมาณการกระทรวง 2559 (กปภ.)</t>
  </si>
  <si>
    <t>ประมาณ2559 (หน่วยบริการ)</t>
  </si>
  <si>
    <t>Fixedcost</t>
  </si>
  <si>
    <t xml:space="preserve">ค่าเสื่อม 59 </t>
  </si>
  <si>
    <t>แผนสนับสนุน รพสต.</t>
  </si>
  <si>
    <t>OK</t>
  </si>
  <si>
    <t>Not OK</t>
  </si>
  <si>
    <t>ทุนสำรองสุทธิ (NWC)30 ก.ย.58</t>
  </si>
  <si>
    <t>เงินบำรุงคงเหลือ 30 ก.ย.58</t>
  </si>
  <si>
    <t>หนี้สินและภาระผูกพัน 30 ก.ย.58</t>
  </si>
  <si>
    <t>ผลงานเกินดุล/สมดุล/ขาดดุล</t>
  </si>
  <si>
    <t>ผลการดำเนินงานประมาณการรายได้</t>
  </si>
  <si>
    <t>ผล Planfin 8 เดือนไม่เกิน 15%</t>
  </si>
  <si>
    <t>ผลงานเกินดุล/ขาดดุล</t>
  </si>
  <si>
    <t>สรุปแผน(เกิน/ขาด)</t>
  </si>
  <si>
    <t>ควบคุมค่าใช้จ่าย รอบ 8 เดือน ปี2559</t>
  </si>
  <si>
    <t xml:space="preserve">                     รายได้ต่าง &lt; 15%</t>
  </si>
  <si>
    <t xml:space="preserve">                     ค่าใช้จ่าย &lt; 15%</t>
  </si>
  <si>
    <t xml:space="preserve">             ควบคุมค่าใช้จ่ายได้ลดลง เป็น -</t>
  </si>
  <si>
    <t xml:space="preserve">             การเพิ่มรายได้เป็น +</t>
  </si>
  <si>
    <t>สรุปความก้าวหน้าของหน่วยบริการที่ได้รับเงินกัน  ผลงานการปรับลดค่าใช้จ่ายตาม LOI</t>
  </si>
  <si>
    <t>ลำดับ</t>
  </si>
  <si>
    <t>หมวดรายจ่าย</t>
  </si>
  <si>
    <t>รพ.บางบาล</t>
  </si>
  <si>
    <t>รพ.บางปะหัน</t>
  </si>
  <si>
    <t>รพ.มหาราช</t>
  </si>
  <si>
    <t>รพ.บ้านแพรก</t>
  </si>
  <si>
    <t>รพ.ลาดบัวหลวง</t>
  </si>
  <si>
    <t>เป้าหมาย (บาท)</t>
  </si>
  <si>
    <t>ผล (บาท)</t>
  </si>
  <si>
    <t>ส่วนต่าง (บาท)</t>
  </si>
  <si>
    <t>เป้า LOI</t>
  </si>
  <si>
    <t>ลดลงได้ - / เพิ่มขึ้น +</t>
  </si>
  <si>
    <t xml:space="preserve"> = ลดลงได้</t>
  </si>
  <si>
    <t>สรุปผลงาน ณ ไตรมาสที่ 3 / 2559</t>
  </si>
  <si>
    <t>มิย59</t>
  </si>
  <si>
    <t>รพ.อุทัย</t>
  </si>
  <si>
    <t>ตุลาคม 58 - กรกฎาคม 59</t>
  </si>
  <si>
    <t>แผน 10 เดือน</t>
  </si>
  <si>
    <t>ผลงาน 10 เดือน</t>
  </si>
  <si>
    <t>จังหวัดพระนครศรีอยุธยา ตุลาคม 58 - กรกฎาคม 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</si>
</sst>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_-* #,##0_-;\-* #,##0_-;_-* &quot;-&quot;??_-;_-@_-"/>
    <numFmt numFmtId="189" formatCode="#,##0.0_ ;[Red]\-#,##0.0\ "/>
    <numFmt numFmtId="190" formatCode="0.000"/>
    <numFmt numFmtId="191" formatCode="#,##0.0000_ ;[Red]\-#,##0.0000\ "/>
    <numFmt numFmtId="192" formatCode="#,##0_ ;[Red]\-#,##0\ "/>
    <numFmt numFmtId="193" formatCode="_(* #,##0.00_);_(* \(#,##0.00\);_(* &quot;-&quot;??_);_(@_)"/>
    <numFmt numFmtId="194" formatCode="[$-D00041E]0.#"/>
    <numFmt numFmtId="195" formatCode="0.0"/>
    <numFmt numFmtId="196" formatCode="#,##0.0000"/>
    <numFmt numFmtId="197" formatCode="dd\-mmm\-yy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0.0000"/>
    <numFmt numFmtId="202" formatCode="0.000000"/>
    <numFmt numFmtId="203" formatCode="0.0000000"/>
    <numFmt numFmtId="204" formatCode="0.00000000"/>
    <numFmt numFmtId="205" formatCode="0.00000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sz val="10"/>
      <color indexed="8"/>
      <name val="Times New Roman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2"/>
      <color theme="1"/>
      <name val="TH SarabunPSK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3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94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94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94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194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194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194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94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94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94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194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94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94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194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94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94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94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94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94" fontId="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94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194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194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94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94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94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94" fontId="6" fillId="3" borderId="0" applyNumberFormat="0" applyBorder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194" fontId="7" fillId="38" borderId="1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194" fontId="8" fillId="39" borderId="2" applyNumberFormat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5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4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94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194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194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194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94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194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94" fontId="20" fillId="4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4" fillId="0" borderId="0">
      <alignment/>
      <protection/>
    </xf>
    <xf numFmtId="194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4" fillId="0" borderId="0" applyFill="0" applyProtection="0">
      <alignment/>
    </xf>
    <xf numFmtId="0" fontId="10" fillId="0" borderId="0">
      <alignment/>
      <protection/>
    </xf>
    <xf numFmtId="194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41" borderId="7" applyNumberFormat="0" applyFont="0" applyAlignment="0" applyProtection="0"/>
    <xf numFmtId="0" fontId="9" fillId="41" borderId="7" applyNumberFormat="0" applyFont="0" applyAlignment="0" applyProtection="0"/>
    <xf numFmtId="194" fontId="4" fillId="41" borderId="7" applyNumberFormat="0" applyFont="0" applyAlignment="0" applyProtection="0"/>
    <xf numFmtId="0" fontId="21" fillId="38" borderId="8" applyNumberFormat="0" applyAlignment="0" applyProtection="0"/>
    <xf numFmtId="0" fontId="21" fillId="38" borderId="8" applyNumberFormat="0" applyAlignment="0" applyProtection="0"/>
    <xf numFmtId="194" fontId="21" fillId="38" borderId="8" applyNumberFormat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4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94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60" fillId="0" borderId="12" applyNumberFormat="0" applyFill="0" applyAlignment="0" applyProtection="0"/>
    <xf numFmtId="0" fontId="61" fillId="44" borderId="0" applyNumberFormat="0" applyBorder="0" applyAlignment="0" applyProtection="0"/>
    <xf numFmtId="0" fontId="6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45" borderId="10" applyNumberFormat="0" applyAlignment="0" applyProtection="0"/>
    <xf numFmtId="0" fontId="64" fillId="46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47" borderId="0" applyNumberFormat="0" applyBorder="0" applyAlignment="0" applyProtection="0"/>
    <xf numFmtId="0" fontId="25" fillId="0" borderId="0">
      <alignment/>
      <protection/>
    </xf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67" fillId="42" borderId="14" applyNumberFormat="0" applyAlignment="0" applyProtection="0"/>
    <xf numFmtId="0" fontId="0" fillId="54" borderId="15" applyNumberFormat="0" applyFon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Fill="1" applyAlignment="1">
      <alignment/>
    </xf>
    <xf numFmtId="0" fontId="71" fillId="0" borderId="19" xfId="0" applyFont="1" applyFill="1" applyBorder="1" applyAlignment="1">
      <alignment horizontal="center" vertical="center" wrapText="1"/>
    </xf>
    <xf numFmtId="0" fontId="71" fillId="55" borderId="19" xfId="0" applyFont="1" applyFill="1" applyBorder="1" applyAlignment="1">
      <alignment horizontal="center" vertical="center" wrapText="1"/>
    </xf>
    <xf numFmtId="187" fontId="71" fillId="55" borderId="19" xfId="308" applyNumberFormat="1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/>
    </xf>
    <xf numFmtId="0" fontId="72" fillId="0" borderId="19" xfId="0" applyFont="1" applyFill="1" applyBorder="1" applyAlignment="1">
      <alignment/>
    </xf>
    <xf numFmtId="187" fontId="72" fillId="0" borderId="19" xfId="308" applyNumberFormat="1" applyFont="1" applyFill="1" applyBorder="1" applyAlignment="1">
      <alignment/>
    </xf>
    <xf numFmtId="43" fontId="72" fillId="0" borderId="19" xfId="308" applyFont="1" applyFill="1" applyBorder="1" applyAlignment="1">
      <alignment/>
    </xf>
    <xf numFmtId="0" fontId="71" fillId="56" borderId="19" xfId="0" applyFont="1" applyFill="1" applyBorder="1" applyAlignment="1">
      <alignment/>
    </xf>
    <xf numFmtId="187" fontId="71" fillId="56" borderId="19" xfId="308" applyNumberFormat="1" applyFont="1" applyFill="1" applyBorder="1" applyAlignment="1">
      <alignment/>
    </xf>
    <xf numFmtId="189" fontId="71" fillId="56" borderId="19" xfId="308" applyNumberFormat="1" applyFont="1" applyFill="1" applyBorder="1" applyAlignment="1">
      <alignment/>
    </xf>
    <xf numFmtId="0" fontId="72" fillId="0" borderId="0" xfId="0" applyFont="1" applyFill="1" applyAlignment="1">
      <alignment/>
    </xf>
    <xf numFmtId="43" fontId="73" fillId="0" borderId="19" xfId="308" applyFont="1" applyFill="1" applyBorder="1" applyAlignment="1">
      <alignment horizontal="right" wrapText="1"/>
    </xf>
    <xf numFmtId="0" fontId="73" fillId="0" borderId="19" xfId="369" applyFont="1" applyFill="1" applyBorder="1" applyAlignment="1">
      <alignment wrapText="1"/>
      <protection/>
    </xf>
    <xf numFmtId="43" fontId="72" fillId="0" borderId="19" xfId="308" applyFont="1" applyFill="1" applyBorder="1" applyAlignment="1">
      <alignment horizontal="right" wrapText="1"/>
    </xf>
    <xf numFmtId="0" fontId="72" fillId="56" borderId="0" xfId="0" applyFont="1" applyFill="1" applyAlignment="1">
      <alignment/>
    </xf>
    <xf numFmtId="0" fontId="72" fillId="56" borderId="19" xfId="0" applyFont="1" applyFill="1" applyBorder="1" applyAlignment="1">
      <alignment/>
    </xf>
    <xf numFmtId="187" fontId="72" fillId="0" borderId="0" xfId="308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187" fontId="72" fillId="0" borderId="0" xfId="308" applyNumberFormat="1" applyFont="1" applyFill="1" applyAlignment="1">
      <alignment/>
    </xf>
    <xf numFmtId="4" fontId="72" fillId="0" borderId="19" xfId="0" applyNumberFormat="1" applyFont="1" applyFill="1" applyBorder="1" applyAlignment="1">
      <alignment/>
    </xf>
    <xf numFmtId="4" fontId="72" fillId="0" borderId="0" xfId="0" applyNumberFormat="1" applyFont="1" applyFill="1" applyBorder="1" applyAlignment="1">
      <alignment/>
    </xf>
    <xf numFmtId="187" fontId="72" fillId="0" borderId="19" xfId="0" applyNumberFormat="1" applyFont="1" applyFill="1" applyBorder="1" applyAlignment="1">
      <alignment/>
    </xf>
    <xf numFmtId="187" fontId="72" fillId="0" borderId="0" xfId="0" applyNumberFormat="1" applyFont="1" applyFill="1" applyAlignment="1">
      <alignment/>
    </xf>
    <xf numFmtId="187" fontId="72" fillId="0" borderId="0" xfId="0" applyNumberFormat="1" applyFont="1" applyFill="1" applyBorder="1" applyAlignment="1">
      <alignment/>
    </xf>
    <xf numFmtId="0" fontId="74" fillId="0" borderId="19" xfId="0" applyFont="1" applyFill="1" applyBorder="1" applyAlignment="1">
      <alignment/>
    </xf>
    <xf numFmtId="43" fontId="74" fillId="0" borderId="19" xfId="308" applyFont="1" applyFill="1" applyBorder="1" applyAlignment="1">
      <alignment/>
    </xf>
    <xf numFmtId="43" fontId="72" fillId="0" borderId="19" xfId="0" applyNumberFormat="1" applyFont="1" applyFill="1" applyBorder="1" applyAlignment="1">
      <alignment/>
    </xf>
    <xf numFmtId="187" fontId="72" fillId="56" borderId="19" xfId="308" applyNumberFormat="1" applyFont="1" applyFill="1" applyBorder="1" applyAlignment="1">
      <alignment/>
    </xf>
    <xf numFmtId="0" fontId="74" fillId="0" borderId="20" xfId="0" applyFont="1" applyFill="1" applyBorder="1" applyAlignment="1">
      <alignment/>
    </xf>
    <xf numFmtId="43" fontId="72" fillId="0" borderId="20" xfId="308" applyFont="1" applyFill="1" applyBorder="1" applyAlignment="1">
      <alignment/>
    </xf>
    <xf numFmtId="43" fontId="72" fillId="0" borderId="20" xfId="0" applyNumberFormat="1" applyFont="1" applyFill="1" applyBorder="1" applyAlignment="1">
      <alignment/>
    </xf>
    <xf numFmtId="43" fontId="72" fillId="56" borderId="19" xfId="308" applyFont="1" applyFill="1" applyBorder="1" applyAlignment="1">
      <alignment/>
    </xf>
    <xf numFmtId="0" fontId="71" fillId="55" borderId="19" xfId="0" applyFont="1" applyFill="1" applyBorder="1" applyAlignment="1">
      <alignment/>
    </xf>
    <xf numFmtId="0" fontId="75" fillId="57" borderId="0" xfId="0" applyFont="1" applyFill="1" applyAlignment="1">
      <alignment/>
    </xf>
    <xf numFmtId="0" fontId="75" fillId="57" borderId="0" xfId="0" applyFont="1" applyFill="1" applyAlignment="1">
      <alignment/>
    </xf>
    <xf numFmtId="0" fontId="76" fillId="57" borderId="0" xfId="0" applyFont="1" applyFill="1" applyAlignment="1">
      <alignment/>
    </xf>
    <xf numFmtId="0" fontId="76" fillId="0" borderId="0" xfId="0" applyFont="1" applyAlignment="1">
      <alignment/>
    </xf>
    <xf numFmtId="0" fontId="76" fillId="0" borderId="19" xfId="0" applyFont="1" applyBorder="1" applyAlignment="1">
      <alignment/>
    </xf>
    <xf numFmtId="0" fontId="76" fillId="57" borderId="19" xfId="0" applyFont="1" applyFill="1" applyBorder="1" applyAlignment="1">
      <alignment horizontal="center" vertical="top"/>
    </xf>
    <xf numFmtId="0" fontId="75" fillId="57" borderId="19" xfId="0" applyFont="1" applyFill="1" applyBorder="1" applyAlignment="1">
      <alignment horizontal="center" vertical="top"/>
    </xf>
    <xf numFmtId="0" fontId="76" fillId="57" borderId="19" xfId="0" applyFont="1" applyFill="1" applyBorder="1" applyAlignment="1">
      <alignment/>
    </xf>
    <xf numFmtId="43" fontId="76" fillId="0" borderId="19" xfId="308" applyFont="1" applyFill="1" applyBorder="1" applyAlignment="1">
      <alignment horizontal="right" vertical="top"/>
    </xf>
    <xf numFmtId="187" fontId="76" fillId="0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187" fontId="27" fillId="0" borderId="19" xfId="308" applyNumberFormat="1" applyFont="1" applyFill="1" applyBorder="1" applyAlignment="1">
      <alignment/>
    </xf>
    <xf numFmtId="187" fontId="76" fillId="0" borderId="19" xfId="308" applyNumberFormat="1" applyFont="1" applyFill="1" applyBorder="1" applyAlignment="1">
      <alignment/>
    </xf>
    <xf numFmtId="43" fontId="77" fillId="0" borderId="19" xfId="308" applyFont="1" applyFill="1" applyBorder="1" applyAlignment="1">
      <alignment horizontal="right" vertical="top"/>
    </xf>
    <xf numFmtId="43" fontId="76" fillId="56" borderId="19" xfId="308" applyFont="1" applyFill="1" applyBorder="1" applyAlignment="1">
      <alignment horizontal="right" vertical="top"/>
    </xf>
    <xf numFmtId="43" fontId="27" fillId="0" borderId="19" xfId="308" applyFont="1" applyFill="1" applyBorder="1" applyAlignment="1">
      <alignment horizontal="right" vertical="top"/>
    </xf>
    <xf numFmtId="187" fontId="76" fillId="56" borderId="19" xfId="0" applyNumberFormat="1" applyFont="1" applyFill="1" applyBorder="1" applyAlignment="1">
      <alignment/>
    </xf>
    <xf numFmtId="43" fontId="78" fillId="0" borderId="19" xfId="308" applyFont="1" applyFill="1" applyBorder="1" applyAlignment="1">
      <alignment horizontal="right" vertical="top" wrapText="1"/>
    </xf>
    <xf numFmtId="2" fontId="76" fillId="0" borderId="19" xfId="0" applyNumberFormat="1" applyFont="1" applyBorder="1" applyAlignment="1">
      <alignment/>
    </xf>
    <xf numFmtId="2" fontId="76" fillId="56" borderId="19" xfId="0" applyNumberFormat="1" applyFont="1" applyFill="1" applyBorder="1" applyAlignment="1">
      <alignment/>
    </xf>
    <xf numFmtId="43" fontId="27" fillId="56" borderId="19" xfId="308" applyFont="1" applyFill="1" applyBorder="1" applyAlignment="1">
      <alignment horizontal="right" vertical="top"/>
    </xf>
    <xf numFmtId="0" fontId="0" fillId="56" borderId="19" xfId="0" applyFill="1" applyBorder="1" applyAlignment="1">
      <alignment/>
    </xf>
    <xf numFmtId="2" fontId="76" fillId="0" borderId="19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76" fillId="57" borderId="21" xfId="0" applyFont="1" applyFill="1" applyBorder="1" applyAlignment="1">
      <alignment horizontal="center" vertical="top"/>
    </xf>
    <xf numFmtId="0" fontId="76" fillId="57" borderId="19" xfId="0" applyFont="1" applyFill="1" applyBorder="1" applyAlignment="1">
      <alignment horizontal="center"/>
    </xf>
    <xf numFmtId="43" fontId="77" fillId="56" borderId="19" xfId="308" applyFont="1" applyFill="1" applyBorder="1" applyAlignment="1">
      <alignment horizontal="right" vertical="top"/>
    </xf>
    <xf numFmtId="0" fontId="4" fillId="0" borderId="7" xfId="370" applyFont="1" applyFill="1" applyBorder="1" applyAlignment="1">
      <alignment wrapText="1"/>
      <protection/>
    </xf>
    <xf numFmtId="43" fontId="4" fillId="0" borderId="7" xfId="308" applyFont="1" applyFill="1" applyBorder="1" applyAlignment="1">
      <alignment horizontal="right" wrapText="1"/>
    </xf>
    <xf numFmtId="43" fontId="2" fillId="0" borderId="0" xfId="308" applyFont="1" applyAlignment="1">
      <alignment/>
    </xf>
    <xf numFmtId="43" fontId="77" fillId="58" borderId="19" xfId="308" applyFont="1" applyFill="1" applyBorder="1" applyAlignment="1">
      <alignment horizontal="right" vertical="top"/>
    </xf>
    <xf numFmtId="0" fontId="76" fillId="57" borderId="22" xfId="0" applyFont="1" applyFill="1" applyBorder="1" applyAlignment="1">
      <alignment horizontal="center" vertical="top"/>
    </xf>
    <xf numFmtId="0" fontId="76" fillId="57" borderId="21" xfId="0" applyFont="1" applyFill="1" applyBorder="1" applyAlignment="1">
      <alignment horizontal="center" vertical="top"/>
    </xf>
    <xf numFmtId="0" fontId="76" fillId="57" borderId="23" xfId="0" applyFont="1" applyFill="1" applyBorder="1" applyAlignment="1">
      <alignment horizontal="center" vertical="top"/>
    </xf>
    <xf numFmtId="0" fontId="76" fillId="57" borderId="22" xfId="0" applyFont="1" applyFill="1" applyBorder="1" applyAlignment="1">
      <alignment horizontal="center"/>
    </xf>
    <xf numFmtId="0" fontId="76" fillId="57" borderId="23" xfId="0" applyFont="1" applyFill="1" applyBorder="1" applyAlignment="1">
      <alignment horizontal="center"/>
    </xf>
    <xf numFmtId="0" fontId="75" fillId="0" borderId="24" xfId="0" applyFont="1" applyFill="1" applyBorder="1" applyAlignment="1">
      <alignment horizontal="center"/>
    </xf>
    <xf numFmtId="0" fontId="76" fillId="57" borderId="19" xfId="0" applyFont="1" applyFill="1" applyBorder="1" applyAlignment="1">
      <alignment horizontal="center"/>
    </xf>
  </cellXfs>
  <cellStyles count="375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 2" xfId="39"/>
    <cellStyle name="40% - Accent1 3" xfId="40"/>
    <cellStyle name="40% - Accent1 4" xfId="41"/>
    <cellStyle name="40% - Accent2 2" xfId="42"/>
    <cellStyle name="40% - Accent2 3" xfId="43"/>
    <cellStyle name="40% - Accent2 4" xfId="44"/>
    <cellStyle name="40% - Accent3 2" xfId="45"/>
    <cellStyle name="40% - Accent3 3" xfId="46"/>
    <cellStyle name="40% - Accent3 4" xfId="47"/>
    <cellStyle name="40% - Accent4 2" xfId="48"/>
    <cellStyle name="40% - Accent4 3" xfId="49"/>
    <cellStyle name="40% - Accent4 4" xfId="50"/>
    <cellStyle name="40% - Accent5 2" xfId="51"/>
    <cellStyle name="40% - Accent5 3" xfId="52"/>
    <cellStyle name="40% - Accent5 4" xfId="53"/>
    <cellStyle name="40% - Accent6 2" xfId="54"/>
    <cellStyle name="40% - Accent6 3" xfId="55"/>
    <cellStyle name="40% - Accent6 4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 2" xfId="63"/>
    <cellStyle name="60% - Accent1 3" xfId="64"/>
    <cellStyle name="60% - Accent1 4" xfId="65"/>
    <cellStyle name="60% - Accent2 2" xfId="66"/>
    <cellStyle name="60% - Accent2 3" xfId="67"/>
    <cellStyle name="60% - Accent2 4" xfId="68"/>
    <cellStyle name="60% - Accent3 2" xfId="69"/>
    <cellStyle name="60% - Accent3 3" xfId="70"/>
    <cellStyle name="60% - Accent3 4" xfId="71"/>
    <cellStyle name="60% - Accent4 2" xfId="72"/>
    <cellStyle name="60% - Accent4 3" xfId="73"/>
    <cellStyle name="60% - Accent4 4" xfId="74"/>
    <cellStyle name="60% - Accent5 2" xfId="75"/>
    <cellStyle name="60% - Accent5 3" xfId="76"/>
    <cellStyle name="60% - Accent5 4" xfId="77"/>
    <cellStyle name="60% - Accent6 2" xfId="78"/>
    <cellStyle name="60% - Accent6 3" xfId="79"/>
    <cellStyle name="60% - Accent6 4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 2" xfId="87"/>
    <cellStyle name="Accent1 3" xfId="88"/>
    <cellStyle name="Accent1 4" xfId="89"/>
    <cellStyle name="Accent2 2" xfId="90"/>
    <cellStyle name="Accent2 3" xfId="91"/>
    <cellStyle name="Accent2 4" xfId="92"/>
    <cellStyle name="Accent3 2" xfId="93"/>
    <cellStyle name="Accent3 3" xfId="94"/>
    <cellStyle name="Accent3 4" xfId="95"/>
    <cellStyle name="Accent4 2" xfId="96"/>
    <cellStyle name="Accent4 3" xfId="97"/>
    <cellStyle name="Accent4 4" xfId="98"/>
    <cellStyle name="Accent5 2" xfId="99"/>
    <cellStyle name="Accent5 3" xfId="100"/>
    <cellStyle name="Accent5 4" xfId="101"/>
    <cellStyle name="Accent6 2" xfId="102"/>
    <cellStyle name="Accent6 3" xfId="103"/>
    <cellStyle name="Accent6 4" xfId="104"/>
    <cellStyle name="Bad 2" xfId="105"/>
    <cellStyle name="Bad 3" xfId="106"/>
    <cellStyle name="Bad 4" xfId="107"/>
    <cellStyle name="Calculation 2" xfId="108"/>
    <cellStyle name="Calculation 3" xfId="109"/>
    <cellStyle name="Calculation 4" xfId="110"/>
    <cellStyle name="Check Cell 2" xfId="111"/>
    <cellStyle name="Check Cell 3" xfId="112"/>
    <cellStyle name="Check Cell 4" xfId="113"/>
    <cellStyle name="Comma 10" xfId="114"/>
    <cellStyle name="Comma 11" xfId="115"/>
    <cellStyle name="Comma 12" xfId="116"/>
    <cellStyle name="Comma 13" xfId="117"/>
    <cellStyle name="Comma 14" xfId="118"/>
    <cellStyle name="Comma 15" xfId="119"/>
    <cellStyle name="Comma 16" xfId="120"/>
    <cellStyle name="Comma 17" xfId="121"/>
    <cellStyle name="Comma 18" xfId="122"/>
    <cellStyle name="Comma 18 2" xfId="123"/>
    <cellStyle name="Comma 19" xfId="124"/>
    <cellStyle name="Comma 2" xfId="125"/>
    <cellStyle name="Comma 2 10" xfId="126"/>
    <cellStyle name="Comma 2 11" xfId="127"/>
    <cellStyle name="Comma 2 12" xfId="128"/>
    <cellStyle name="Comma 2 13" xfId="129"/>
    <cellStyle name="Comma 2 14" xfId="130"/>
    <cellStyle name="Comma 2 15" xfId="131"/>
    <cellStyle name="Comma 2 16" xfId="132"/>
    <cellStyle name="Comma 2 2" xfId="133"/>
    <cellStyle name="Comma 2 3" xfId="134"/>
    <cellStyle name="Comma 2 3 2" xfId="135"/>
    <cellStyle name="Comma 2 4" xfId="136"/>
    <cellStyle name="Comma 2 5" xfId="137"/>
    <cellStyle name="Comma 2 6" xfId="138"/>
    <cellStyle name="Comma 2 7" xfId="139"/>
    <cellStyle name="Comma 2 8" xfId="140"/>
    <cellStyle name="Comma 2 9" xfId="141"/>
    <cellStyle name="Comma 20" xfId="142"/>
    <cellStyle name="Comma 21" xfId="143"/>
    <cellStyle name="Comma 21 2" xfId="144"/>
    <cellStyle name="Comma 22" xfId="145"/>
    <cellStyle name="Comma 23" xfId="146"/>
    <cellStyle name="Comma 24" xfId="147"/>
    <cellStyle name="Comma 25" xfId="148"/>
    <cellStyle name="Comma 26" xfId="149"/>
    <cellStyle name="Comma 27" xfId="150"/>
    <cellStyle name="Comma 28" xfId="151"/>
    <cellStyle name="Comma 29" xfId="152"/>
    <cellStyle name="Comma 3" xfId="153"/>
    <cellStyle name="Comma 3 2" xfId="154"/>
    <cellStyle name="Comma 30" xfId="155"/>
    <cellStyle name="Comma 31" xfId="156"/>
    <cellStyle name="Comma 32" xfId="157"/>
    <cellStyle name="Comma 33" xfId="158"/>
    <cellStyle name="Comma 34" xfId="159"/>
    <cellStyle name="Comma 35" xfId="160"/>
    <cellStyle name="Comma 36" xfId="161"/>
    <cellStyle name="Comma 37" xfId="162"/>
    <cellStyle name="Comma 38" xfId="163"/>
    <cellStyle name="Comma 39" xfId="164"/>
    <cellStyle name="Comma 4" xfId="165"/>
    <cellStyle name="Comma 4 2" xfId="166"/>
    <cellStyle name="Comma 4 2 2" xfId="167"/>
    <cellStyle name="Comma 4 3" xfId="168"/>
    <cellStyle name="Comma 40" xfId="169"/>
    <cellStyle name="Comma 5" xfId="170"/>
    <cellStyle name="Comma 6" xfId="171"/>
    <cellStyle name="Comma 6 2" xfId="172"/>
    <cellStyle name="Comma 7" xfId="173"/>
    <cellStyle name="Comma 8" xfId="174"/>
    <cellStyle name="Comma 8 2" xfId="175"/>
    <cellStyle name="Comma 9" xfId="176"/>
    <cellStyle name="Comma 9 2" xfId="177"/>
    <cellStyle name="Explanatory Text 2" xfId="178"/>
    <cellStyle name="Explanatory Text 3" xfId="179"/>
    <cellStyle name="Explanatory Text 4" xfId="180"/>
    <cellStyle name="Good 2" xfId="181"/>
    <cellStyle name="Good 3" xfId="182"/>
    <cellStyle name="Good 4" xfId="183"/>
    <cellStyle name="Heading 1 2" xfId="184"/>
    <cellStyle name="Heading 1 3" xfId="185"/>
    <cellStyle name="Heading 1 4" xfId="186"/>
    <cellStyle name="Heading 2 2" xfId="187"/>
    <cellStyle name="Heading 2 3" xfId="188"/>
    <cellStyle name="Heading 2 4" xfId="189"/>
    <cellStyle name="Heading 3 2" xfId="190"/>
    <cellStyle name="Heading 3 3" xfId="191"/>
    <cellStyle name="Heading 3 4" xfId="192"/>
    <cellStyle name="Heading 4 2" xfId="193"/>
    <cellStyle name="Heading 4 3" xfId="194"/>
    <cellStyle name="Heading 4 4" xfId="195"/>
    <cellStyle name="Hyperlink 2" xfId="196"/>
    <cellStyle name="Input 2" xfId="197"/>
    <cellStyle name="Input 3" xfId="198"/>
    <cellStyle name="Input 4" xfId="199"/>
    <cellStyle name="Linked Cell 2" xfId="200"/>
    <cellStyle name="Linked Cell 3" xfId="201"/>
    <cellStyle name="Linked Cell 4" xfId="202"/>
    <cellStyle name="Neutral 2" xfId="203"/>
    <cellStyle name="Neutral 3" xfId="204"/>
    <cellStyle name="Neutral 4" xfId="205"/>
    <cellStyle name="Normal 10" xfId="206"/>
    <cellStyle name="Normal 11" xfId="207"/>
    <cellStyle name="Normal 11 2" xfId="208"/>
    <cellStyle name="Normal 12" xfId="209"/>
    <cellStyle name="Normal 12 2" xfId="210"/>
    <cellStyle name="Normal 12 3" xfId="211"/>
    <cellStyle name="Normal 12 4" xfId="212"/>
    <cellStyle name="Normal 13" xfId="213"/>
    <cellStyle name="Normal 14" xfId="214"/>
    <cellStyle name="Normal 15" xfId="215"/>
    <cellStyle name="Normal 16" xfId="216"/>
    <cellStyle name="Normal 17" xfId="217"/>
    <cellStyle name="Normal 17 2" xfId="218"/>
    <cellStyle name="Normal 18" xfId="219"/>
    <cellStyle name="Normal 19" xfId="220"/>
    <cellStyle name="Normal 2" xfId="221"/>
    <cellStyle name="Normal 2 10" xfId="222"/>
    <cellStyle name="Normal 2 11" xfId="223"/>
    <cellStyle name="Normal 2 12" xfId="224"/>
    <cellStyle name="Normal 2 13" xfId="225"/>
    <cellStyle name="Normal 2 14" xfId="226"/>
    <cellStyle name="Normal 2 15" xfId="227"/>
    <cellStyle name="Normal 2 16" xfId="228"/>
    <cellStyle name="Normal 2 2" xfId="229"/>
    <cellStyle name="Normal 2 2 2" xfId="230"/>
    <cellStyle name="Normal 2 2 3" xfId="231"/>
    <cellStyle name="Normal 2 2 4" xfId="232"/>
    <cellStyle name="Normal 2 2 5" xfId="233"/>
    <cellStyle name="Normal 2 2 6" xfId="234"/>
    <cellStyle name="Normal 2 2 7" xfId="235"/>
    <cellStyle name="Normal 2 2 8" xfId="236"/>
    <cellStyle name="Normal 2 2 9" xfId="237"/>
    <cellStyle name="Normal 2 3" xfId="238"/>
    <cellStyle name="Normal 2 4" xfId="239"/>
    <cellStyle name="Normal 2 4 2" xfId="240"/>
    <cellStyle name="Normal 2 4 2 2" xfId="241"/>
    <cellStyle name="Normal 2 4 3" xfId="242"/>
    <cellStyle name="Normal 2 4 4" xfId="243"/>
    <cellStyle name="Normal 2 5" xfId="244"/>
    <cellStyle name="Normal 2 6" xfId="245"/>
    <cellStyle name="Normal 2 7" xfId="246"/>
    <cellStyle name="Normal 2 8" xfId="247"/>
    <cellStyle name="Normal 2 9" xfId="248"/>
    <cellStyle name="Normal 20" xfId="249"/>
    <cellStyle name="Normal 21" xfId="250"/>
    <cellStyle name="Normal 22" xfId="251"/>
    <cellStyle name="Normal 23" xfId="252"/>
    <cellStyle name="Normal 24" xfId="253"/>
    <cellStyle name="Normal 25" xfId="254"/>
    <cellStyle name="Normal 26" xfId="255"/>
    <cellStyle name="Normal 27" xfId="256"/>
    <cellStyle name="Normal 28" xfId="257"/>
    <cellStyle name="Normal 29" xfId="258"/>
    <cellStyle name="Normal 3" xfId="259"/>
    <cellStyle name="Normal 3 2" xfId="260"/>
    <cellStyle name="Normal 3 3" xfId="261"/>
    <cellStyle name="Normal 3 4" xfId="262"/>
    <cellStyle name="Normal 3 5" xfId="263"/>
    <cellStyle name="Normal 30" xfId="264"/>
    <cellStyle name="Normal 31" xfId="265"/>
    <cellStyle name="Normal 32" xfId="266"/>
    <cellStyle name="Normal 33" xfId="267"/>
    <cellStyle name="Normal 34" xfId="268"/>
    <cellStyle name="Normal 35" xfId="269"/>
    <cellStyle name="Normal 36" xfId="270"/>
    <cellStyle name="Normal 37" xfId="271"/>
    <cellStyle name="Normal 4" xfId="272"/>
    <cellStyle name="Normal 4 2" xfId="273"/>
    <cellStyle name="Normal 5" xfId="274"/>
    <cellStyle name="Normal 5 2" xfId="275"/>
    <cellStyle name="Normal 6" xfId="276"/>
    <cellStyle name="Normal 7" xfId="277"/>
    <cellStyle name="Normal 7 2" xfId="278"/>
    <cellStyle name="Normal 8" xfId="279"/>
    <cellStyle name="Normal 9" xfId="280"/>
    <cellStyle name="Note 2" xfId="281"/>
    <cellStyle name="Note 3" xfId="282"/>
    <cellStyle name="Note 4" xfId="283"/>
    <cellStyle name="Output 2" xfId="284"/>
    <cellStyle name="Output 3" xfId="285"/>
    <cellStyle name="Output 4" xfId="286"/>
    <cellStyle name="Percent 2" xfId="287"/>
    <cellStyle name="Percent 3" xfId="288"/>
    <cellStyle name="Percent 4" xfId="289"/>
    <cellStyle name="Percent 5" xfId="290"/>
    <cellStyle name="Percent 6" xfId="291"/>
    <cellStyle name="Percent 6 2" xfId="292"/>
    <cellStyle name="Percent 7" xfId="293"/>
    <cellStyle name="Percent 8" xfId="294"/>
    <cellStyle name="Percent 9" xfId="295"/>
    <cellStyle name="Title 2" xfId="296"/>
    <cellStyle name="Title 3" xfId="297"/>
    <cellStyle name="Title 4" xfId="298"/>
    <cellStyle name="Total 2" xfId="299"/>
    <cellStyle name="Total 3" xfId="300"/>
    <cellStyle name="Total 4" xfId="301"/>
    <cellStyle name="Warning Text 2" xfId="302"/>
    <cellStyle name="Warning Text 3" xfId="303"/>
    <cellStyle name="Warning Text 4" xfId="304"/>
    <cellStyle name="การคำนวณ" xfId="305"/>
    <cellStyle name="ข้อความเตือน" xfId="306"/>
    <cellStyle name="ข้อความอธิบาย" xfId="307"/>
    <cellStyle name="Comma" xfId="308"/>
    <cellStyle name="Comma [0]" xfId="309"/>
    <cellStyle name="เครื่องหมายจุลภาค 10" xfId="310"/>
    <cellStyle name="เครื่องหมายจุลภาค 2" xfId="311"/>
    <cellStyle name="เครื่องหมายจุลภาค 2 2" xfId="312"/>
    <cellStyle name="เครื่องหมายจุลภาค 2 3" xfId="313"/>
    <cellStyle name="เครื่องหมายจุลภาค 2 4" xfId="314"/>
    <cellStyle name="เครื่องหมายจุลภาค 2 5" xfId="315"/>
    <cellStyle name="เครื่องหมายจุลภาค 2 6" xfId="316"/>
    <cellStyle name="เครื่องหมายจุลภาค 2 7" xfId="317"/>
    <cellStyle name="เครื่องหมายจุลภาค 2 8" xfId="318"/>
    <cellStyle name="เครื่องหมายจุลภาค 2 9" xfId="319"/>
    <cellStyle name="เครื่องหมายจุลภาค 3" xfId="320"/>
    <cellStyle name="เครื่องหมายจุลภาค 3 2" xfId="321"/>
    <cellStyle name="เครื่องหมายจุลภาค 3 3" xfId="322"/>
    <cellStyle name="เครื่องหมายจุลภาค 3 4" xfId="323"/>
    <cellStyle name="เครื่องหมายจุลภาค 3 5" xfId="324"/>
    <cellStyle name="เครื่องหมายจุลภาค 3 6" xfId="325"/>
    <cellStyle name="เครื่องหมายจุลภาค 3 7" xfId="326"/>
    <cellStyle name="เครื่องหมายจุลภาค 3 8" xfId="327"/>
    <cellStyle name="เครื่องหมายจุลภาค 3 9" xfId="328"/>
    <cellStyle name="เครื่องหมายจุลภาค 4" xfId="329"/>
    <cellStyle name="เครื่องหมายจุลภาค 5" xfId="330"/>
    <cellStyle name="เครื่องหมายจุลภาค 6" xfId="331"/>
    <cellStyle name="เครื่องหมายจุลภาค 7" xfId="332"/>
    <cellStyle name="Currency" xfId="333"/>
    <cellStyle name="Currency [0]" xfId="334"/>
    <cellStyle name="ชื่อเรื่อง" xfId="335"/>
    <cellStyle name="เซลล์ตรวจสอบ" xfId="336"/>
    <cellStyle name="เซลล์ที่มีลิงก์" xfId="337"/>
    <cellStyle name="ดี" xfId="338"/>
    <cellStyle name="ปกติ 10" xfId="339"/>
    <cellStyle name="ปกติ 11" xfId="340"/>
    <cellStyle name="ปกติ 2" xfId="341"/>
    <cellStyle name="ปกติ 2 2" xfId="342"/>
    <cellStyle name="ปกติ 2 2 2" xfId="343"/>
    <cellStyle name="ปกติ 2 3" xfId="344"/>
    <cellStyle name="ปกติ 2 4" xfId="345"/>
    <cellStyle name="ปกติ 2 5" xfId="346"/>
    <cellStyle name="ปกติ 2 6" xfId="347"/>
    <cellStyle name="ปกติ 2 7" xfId="348"/>
    <cellStyle name="ปกติ 2 8" xfId="349"/>
    <cellStyle name="ปกติ 2 9" xfId="350"/>
    <cellStyle name="ปกติ 3" xfId="351"/>
    <cellStyle name="ปกติ 3 10" xfId="352"/>
    <cellStyle name="ปกติ 3 11" xfId="353"/>
    <cellStyle name="ปกติ 3 12" xfId="354"/>
    <cellStyle name="ปกติ 3 2" xfId="355"/>
    <cellStyle name="ปกติ 3 3" xfId="356"/>
    <cellStyle name="ปกติ 3 4" xfId="357"/>
    <cellStyle name="ปกติ 3 5" xfId="358"/>
    <cellStyle name="ปกติ 3 6" xfId="359"/>
    <cellStyle name="ปกติ 3 7" xfId="360"/>
    <cellStyle name="ปกติ 3 8" xfId="361"/>
    <cellStyle name="ปกติ 3 9" xfId="362"/>
    <cellStyle name="ปกติ 4" xfId="363"/>
    <cellStyle name="ปกติ 5" xfId="364"/>
    <cellStyle name="ปกติ 6" xfId="365"/>
    <cellStyle name="ปกติ 7" xfId="366"/>
    <cellStyle name="ปกติ 8" xfId="367"/>
    <cellStyle name="ปกติ 9" xfId="368"/>
    <cellStyle name="ปกติ_Sheet4" xfId="369"/>
    <cellStyle name="ปกติ_Sheet4_1" xfId="370"/>
    <cellStyle name="ป้อนค่า" xfId="371"/>
    <cellStyle name="ปานกลาง" xfId="372"/>
    <cellStyle name="Percent" xfId="373"/>
    <cellStyle name="ผลรวม" xfId="374"/>
    <cellStyle name="แย่" xfId="375"/>
    <cellStyle name="ลักษณะ 1" xfId="376"/>
    <cellStyle name="ส่วนที่ถูกเน้น1" xfId="377"/>
    <cellStyle name="ส่วนที่ถูกเน้น2" xfId="378"/>
    <cellStyle name="ส่วนที่ถูกเน้น3" xfId="379"/>
    <cellStyle name="ส่วนที่ถูกเน้น4" xfId="380"/>
    <cellStyle name="ส่วนที่ถูกเน้น5" xfId="381"/>
    <cellStyle name="ส่วนที่ถูกเน้น6" xfId="382"/>
    <cellStyle name="แสดงผล" xfId="383"/>
    <cellStyle name="หมายเหตุ" xfId="384"/>
    <cellStyle name="หัวเรื่อง 1" xfId="385"/>
    <cellStyle name="หัวเรื่อง 2" xfId="386"/>
    <cellStyle name="หัวเรื่อง 3" xfId="387"/>
    <cellStyle name="หัวเรื่อง 4" xfId="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PRAKIT08112015\4&#3585;&#3629;&#3591;&#3607;&#3640;&#3609;&#3591;&#3610;&#3588;&#3656;&#3634;&#3648;&#3626;&#3639;&#3656;&#3629;&#3617;\&#3588;&#3656;&#3634;&#3648;&#3626;&#3639;&#3656;&#3629;&#3617;&#3611;&#3637;58\&#3604;&#3634;&#3623;&#3650;&#3627;&#3621;&#3604;cup58\&#3619;&#3634;&#3618;&#3585;&#3634;&#3619;&#3649;&#3612;&#3609;&#3588;&#3656;&#3634;&#3610;&#3619;&#3636;&#3585;&#3634;&#3619;&#3607;&#3634;&#3591;&#3585;&#3634;&#3619;&#3649;&#3614;&#3607;&#3618;&#3660;&#3648;&#3610;&#3636;&#3585;&#3592;&#3656;&#3634;&#3618;&#3621;&#3633;&#3585;&#3625;&#3603;&#3632;&#3591;&#3610;&#3621;&#3591;&#3607;&#3640;&#3609;&#3611;&#3637;2558(&#3610;&#3634;&#3591;&#3610;&#3634;&#362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ู่มือการใช้งานแบบฟอร์ม"/>
      <sheetName val="กรอกข้อมูล"/>
      <sheetName val="ตัวอย่าง รายละเอียดข้อมูล"/>
    </sheetNames>
    <sheetDataSet>
      <sheetData sheetId="2">
        <row r="2">
          <cell r="A2" t="str">
            <v>ครุภัณฑ์</v>
          </cell>
          <cell r="FH2" t="str">
            <v>1:จัดซื้อ/จ้าง (ใหม่)</v>
          </cell>
        </row>
        <row r="3">
          <cell r="A3" t="str">
            <v>สิ่งก่อสร้าง</v>
          </cell>
          <cell r="FH3" t="str">
            <v>2:จัดซื้อ/จ้าง (ปรับปรุง/ซ่อมบำรุง)</v>
          </cell>
        </row>
        <row r="4">
          <cell r="FH4" t="str">
            <v>3:เช่า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Q56"/>
  <sheetViews>
    <sheetView zoomScalePageLayoutView="0" workbookViewId="0" topLeftCell="AB4">
      <pane ySplit="1305" topLeftCell="A23" activePane="bottomLeft" state="split"/>
      <selection pane="topLeft" activeCell="M30" sqref="M30"/>
      <selection pane="bottomLeft" activeCell="AD46" sqref="AD46"/>
    </sheetView>
  </sheetViews>
  <sheetFormatPr defaultColWidth="9.140625" defaultRowHeight="15"/>
  <cols>
    <col min="1" max="1" width="4.28125" style="13" bestFit="1" customWidth="1"/>
    <col min="2" max="2" width="28.421875" style="13" customWidth="1"/>
    <col min="3" max="3" width="16.421875" style="13" customWidth="1"/>
    <col min="4" max="4" width="17.421875" style="13" customWidth="1"/>
    <col min="5" max="5" width="15.28125" style="21" customWidth="1"/>
    <col min="6" max="6" width="15.421875" style="21" customWidth="1"/>
    <col min="7" max="7" width="17.28125" style="21" customWidth="1"/>
    <col min="8" max="8" width="10.140625" style="21" customWidth="1"/>
    <col min="9" max="9" width="8.00390625" style="21" customWidth="1"/>
    <col min="10" max="10" width="14.8515625" style="13" customWidth="1"/>
    <col min="11" max="11" width="15.421875" style="13" customWidth="1"/>
    <col min="12" max="12" width="14.7109375" style="13" customWidth="1"/>
    <col min="13" max="13" width="15.421875" style="13" customWidth="1"/>
    <col min="14" max="14" width="15.140625" style="13" customWidth="1"/>
    <col min="15" max="15" width="9.421875" style="21" customWidth="1"/>
    <col min="16" max="16" width="6.8515625" style="21" customWidth="1"/>
    <col min="17" max="20" width="14.421875" style="13" customWidth="1"/>
    <col min="21" max="21" width="15.140625" style="13" customWidth="1"/>
    <col min="22" max="23" width="8.421875" style="21" customWidth="1"/>
    <col min="24" max="24" width="15.421875" style="13" customWidth="1"/>
    <col min="25" max="27" width="14.421875" style="13" customWidth="1"/>
    <col min="28" max="28" width="15.140625" style="13" customWidth="1"/>
    <col min="29" max="30" width="9.57421875" style="21" customWidth="1"/>
    <col min="31" max="34" width="14.421875" style="13" customWidth="1"/>
    <col min="35" max="35" width="15.140625" style="13" customWidth="1"/>
    <col min="36" max="37" width="9.00390625" style="21" customWidth="1"/>
    <col min="38" max="41" width="14.421875" style="13" customWidth="1"/>
    <col min="42" max="42" width="13.00390625" style="13" customWidth="1"/>
    <col min="43" max="43" width="7.57421875" style="21" customWidth="1"/>
    <col min="44" max="44" width="7.28125" style="21" customWidth="1"/>
    <col min="45" max="45" width="15.57421875" style="13" customWidth="1"/>
    <col min="46" max="46" width="15.7109375" style="13" customWidth="1"/>
    <col min="47" max="47" width="14.57421875" style="13" customWidth="1"/>
    <col min="48" max="48" width="15.28125" style="13" customWidth="1"/>
    <col min="49" max="49" width="15.140625" style="13" customWidth="1"/>
    <col min="50" max="51" width="8.421875" style="21" customWidth="1"/>
    <col min="52" max="52" width="15.140625" style="13" customWidth="1"/>
    <col min="53" max="55" width="14.421875" style="13" customWidth="1"/>
    <col min="56" max="56" width="15.140625" style="13" customWidth="1"/>
    <col min="57" max="57" width="8.140625" style="21" customWidth="1"/>
    <col min="58" max="58" width="8.421875" style="21" customWidth="1"/>
    <col min="59" max="62" width="14.421875" style="13" customWidth="1"/>
    <col min="63" max="63" width="15.140625" style="13" customWidth="1"/>
    <col min="64" max="65" width="9.00390625" style="21" customWidth="1"/>
    <col min="66" max="67" width="14.421875" style="13" customWidth="1"/>
    <col min="68" max="68" width="15.28125" style="13" customWidth="1"/>
    <col min="69" max="69" width="16.00390625" style="13" customWidth="1"/>
    <col min="70" max="70" width="13.00390625" style="13" customWidth="1"/>
    <col min="71" max="72" width="8.421875" style="21" customWidth="1"/>
    <col min="73" max="73" width="15.421875" style="13" customWidth="1"/>
    <col min="74" max="76" width="14.421875" style="13" customWidth="1"/>
    <col min="77" max="77" width="15.140625" style="13" customWidth="1"/>
    <col min="78" max="79" width="8.421875" style="21" customWidth="1"/>
    <col min="80" max="80" width="13.7109375" style="13" customWidth="1"/>
    <col min="81" max="81" width="15.57421875" style="13" customWidth="1"/>
    <col min="82" max="82" width="14.57421875" style="13" customWidth="1"/>
    <col min="83" max="83" width="15.28125" style="13" customWidth="1"/>
    <col min="84" max="84" width="13.7109375" style="13" customWidth="1"/>
    <col min="85" max="86" width="8.421875" style="21" customWidth="1"/>
    <col min="87" max="89" width="14.421875" style="13" customWidth="1"/>
    <col min="90" max="90" width="15.57421875" style="13" customWidth="1"/>
    <col min="91" max="91" width="15.140625" style="13" customWidth="1"/>
    <col min="92" max="93" width="8.421875" style="21" customWidth="1"/>
    <col min="94" max="97" width="14.421875" style="13" customWidth="1"/>
    <col min="98" max="98" width="15.140625" style="13" customWidth="1"/>
    <col min="99" max="99" width="13.7109375" style="21" customWidth="1"/>
    <col min="100" max="100" width="10.00390625" style="21" customWidth="1"/>
    <col min="101" max="104" width="14.421875" style="13" customWidth="1"/>
    <col min="105" max="105" width="15.140625" style="13" customWidth="1"/>
    <col min="106" max="107" width="8.421875" style="21" customWidth="1"/>
    <col min="108" max="111" width="14.421875" style="13" customWidth="1"/>
    <col min="112" max="112" width="15.140625" style="13" customWidth="1"/>
    <col min="113" max="114" width="8.140625" style="21" customWidth="1"/>
    <col min="115" max="115" width="16.7109375" style="13" customWidth="1"/>
    <col min="116" max="116" width="17.7109375" style="13" customWidth="1"/>
    <col min="117" max="117" width="17.28125" style="13" customWidth="1"/>
    <col min="118" max="118" width="16.7109375" style="13" customWidth="1"/>
    <col min="119" max="119" width="15.140625" style="13" customWidth="1"/>
    <col min="120" max="120" width="9.7109375" style="13" customWidth="1"/>
    <col min="121" max="121" width="9.140625" style="13" customWidth="1"/>
    <col min="122" max="16384" width="9.140625" style="13" customWidth="1"/>
  </cols>
  <sheetData>
    <row r="1" ht="12.75">
      <c r="B1" s="13" t="s">
        <v>98</v>
      </c>
    </row>
    <row r="2" spans="2:3" ht="12.75">
      <c r="B2" s="13" t="s">
        <v>102</v>
      </c>
      <c r="C2" s="13" t="s">
        <v>50</v>
      </c>
    </row>
    <row r="3" spans="2:108" ht="12.75">
      <c r="B3" s="13" t="s">
        <v>124</v>
      </c>
      <c r="C3" s="13" t="s">
        <v>51</v>
      </c>
      <c r="J3" s="13" t="s">
        <v>52</v>
      </c>
      <c r="Q3" s="13" t="s">
        <v>53</v>
      </c>
      <c r="X3" s="13" t="s">
        <v>54</v>
      </c>
      <c r="AE3" s="13" t="s">
        <v>55</v>
      </c>
      <c r="AL3" s="13" t="s">
        <v>56</v>
      </c>
      <c r="AS3" s="13" t="s">
        <v>57</v>
      </c>
      <c r="AZ3" s="13" t="s">
        <v>58</v>
      </c>
      <c r="BG3" s="13" t="s">
        <v>59</v>
      </c>
      <c r="BN3" s="13" t="s">
        <v>60</v>
      </c>
      <c r="BU3" s="13">
        <v>10776</v>
      </c>
      <c r="CB3" s="13" t="s">
        <v>61</v>
      </c>
      <c r="CI3" s="13" t="s">
        <v>62</v>
      </c>
      <c r="CP3" s="13" t="s">
        <v>63</v>
      </c>
      <c r="CW3" s="13" t="s">
        <v>64</v>
      </c>
      <c r="DA3" s="25"/>
      <c r="DD3" s="13" t="s">
        <v>65</v>
      </c>
    </row>
    <row r="4" spans="3:115" ht="12.75">
      <c r="C4" s="13" t="s">
        <v>66</v>
      </c>
      <c r="J4" s="13" t="s">
        <v>67</v>
      </c>
      <c r="Q4" s="13" t="s">
        <v>68</v>
      </c>
      <c r="X4" s="13" t="s">
        <v>69</v>
      </c>
      <c r="AE4" s="13" t="s">
        <v>70</v>
      </c>
      <c r="AL4" s="13" t="s">
        <v>71</v>
      </c>
      <c r="AS4" s="13" t="s">
        <v>72</v>
      </c>
      <c r="AZ4" s="13" t="s">
        <v>73</v>
      </c>
      <c r="BG4" s="13" t="s">
        <v>74</v>
      </c>
      <c r="BN4" s="13" t="s">
        <v>75</v>
      </c>
      <c r="BU4" s="13" t="s">
        <v>76</v>
      </c>
      <c r="CB4" s="13" t="s">
        <v>77</v>
      </c>
      <c r="CI4" s="13" t="s">
        <v>78</v>
      </c>
      <c r="CP4" s="13" t="s">
        <v>79</v>
      </c>
      <c r="CW4" s="13" t="s">
        <v>80</v>
      </c>
      <c r="DD4" s="13" t="s">
        <v>81</v>
      </c>
      <c r="DK4" s="13" t="s">
        <v>47</v>
      </c>
    </row>
    <row r="5" spans="1:121" ht="38.25">
      <c r="A5" s="3" t="s">
        <v>82</v>
      </c>
      <c r="B5" s="4" t="s">
        <v>44</v>
      </c>
      <c r="C5" s="4" t="s">
        <v>87</v>
      </c>
      <c r="D5" s="4" t="s">
        <v>88</v>
      </c>
      <c r="E5" s="5" t="s">
        <v>125</v>
      </c>
      <c r="F5" s="4" t="s">
        <v>126</v>
      </c>
      <c r="G5" s="4" t="s">
        <v>83</v>
      </c>
      <c r="H5" s="5" t="s">
        <v>49</v>
      </c>
      <c r="I5" s="5"/>
      <c r="J5" s="4" t="s">
        <v>87</v>
      </c>
      <c r="K5" s="4" t="s">
        <v>88</v>
      </c>
      <c r="L5" s="5" t="s">
        <v>125</v>
      </c>
      <c r="M5" s="4" t="s">
        <v>126</v>
      </c>
      <c r="N5" s="4" t="s">
        <v>83</v>
      </c>
      <c r="O5" s="5" t="s">
        <v>49</v>
      </c>
      <c r="P5" s="5"/>
      <c r="Q5" s="4" t="s">
        <v>87</v>
      </c>
      <c r="R5" s="4" t="s">
        <v>88</v>
      </c>
      <c r="S5" s="5" t="s">
        <v>125</v>
      </c>
      <c r="T5" s="4" t="s">
        <v>126</v>
      </c>
      <c r="U5" s="4" t="s">
        <v>83</v>
      </c>
      <c r="V5" s="5" t="s">
        <v>49</v>
      </c>
      <c r="W5" s="5"/>
      <c r="X5" s="4" t="s">
        <v>87</v>
      </c>
      <c r="Y5" s="4" t="s">
        <v>88</v>
      </c>
      <c r="Z5" s="5" t="s">
        <v>125</v>
      </c>
      <c r="AA5" s="4" t="s">
        <v>126</v>
      </c>
      <c r="AB5" s="4" t="s">
        <v>83</v>
      </c>
      <c r="AC5" s="5" t="s">
        <v>49</v>
      </c>
      <c r="AD5" s="5"/>
      <c r="AE5" s="4" t="s">
        <v>87</v>
      </c>
      <c r="AF5" s="4" t="s">
        <v>88</v>
      </c>
      <c r="AG5" s="5" t="s">
        <v>125</v>
      </c>
      <c r="AH5" s="4" t="s">
        <v>126</v>
      </c>
      <c r="AI5" s="4" t="s">
        <v>83</v>
      </c>
      <c r="AJ5" s="5" t="s">
        <v>49</v>
      </c>
      <c r="AK5" s="5"/>
      <c r="AL5" s="4" t="s">
        <v>87</v>
      </c>
      <c r="AM5" s="4" t="s">
        <v>88</v>
      </c>
      <c r="AN5" s="5" t="s">
        <v>125</v>
      </c>
      <c r="AO5" s="4" t="s">
        <v>126</v>
      </c>
      <c r="AP5" s="4" t="s">
        <v>83</v>
      </c>
      <c r="AQ5" s="5" t="s">
        <v>49</v>
      </c>
      <c r="AR5" s="5"/>
      <c r="AS5" s="4" t="s">
        <v>87</v>
      </c>
      <c r="AT5" s="4" t="s">
        <v>88</v>
      </c>
      <c r="AU5" s="5" t="s">
        <v>125</v>
      </c>
      <c r="AV5" s="4" t="s">
        <v>126</v>
      </c>
      <c r="AW5" s="4" t="s">
        <v>83</v>
      </c>
      <c r="AX5" s="5" t="s">
        <v>49</v>
      </c>
      <c r="AY5" s="5"/>
      <c r="AZ5" s="4" t="s">
        <v>87</v>
      </c>
      <c r="BA5" s="4" t="s">
        <v>88</v>
      </c>
      <c r="BB5" s="5" t="s">
        <v>125</v>
      </c>
      <c r="BC5" s="4" t="s">
        <v>126</v>
      </c>
      <c r="BD5" s="4" t="s">
        <v>83</v>
      </c>
      <c r="BE5" s="5" t="s">
        <v>49</v>
      </c>
      <c r="BF5" s="5"/>
      <c r="BG5" s="4" t="s">
        <v>87</v>
      </c>
      <c r="BH5" s="4" t="s">
        <v>88</v>
      </c>
      <c r="BI5" s="5" t="s">
        <v>125</v>
      </c>
      <c r="BJ5" s="4" t="s">
        <v>126</v>
      </c>
      <c r="BK5" s="4" t="s">
        <v>83</v>
      </c>
      <c r="BL5" s="5" t="s">
        <v>49</v>
      </c>
      <c r="BM5" s="5"/>
      <c r="BN5" s="4" t="s">
        <v>87</v>
      </c>
      <c r="BO5" s="4" t="s">
        <v>88</v>
      </c>
      <c r="BP5" s="5" t="s">
        <v>125</v>
      </c>
      <c r="BQ5" s="4" t="s">
        <v>126</v>
      </c>
      <c r="BR5" s="4" t="s">
        <v>83</v>
      </c>
      <c r="BS5" s="5" t="s">
        <v>49</v>
      </c>
      <c r="BT5" s="5"/>
      <c r="BU5" s="4" t="s">
        <v>87</v>
      </c>
      <c r="BV5" s="4" t="s">
        <v>88</v>
      </c>
      <c r="BW5" s="5" t="s">
        <v>125</v>
      </c>
      <c r="BX5" s="4" t="s">
        <v>126</v>
      </c>
      <c r="BY5" s="4" t="s">
        <v>83</v>
      </c>
      <c r="BZ5" s="5" t="s">
        <v>49</v>
      </c>
      <c r="CA5" s="5"/>
      <c r="CB5" s="4" t="s">
        <v>87</v>
      </c>
      <c r="CC5" s="4" t="s">
        <v>88</v>
      </c>
      <c r="CD5" s="5" t="s">
        <v>125</v>
      </c>
      <c r="CE5" s="4" t="s">
        <v>126</v>
      </c>
      <c r="CF5" s="4" t="s">
        <v>83</v>
      </c>
      <c r="CG5" s="5" t="s">
        <v>49</v>
      </c>
      <c r="CH5" s="5"/>
      <c r="CI5" s="4" t="s">
        <v>87</v>
      </c>
      <c r="CJ5" s="4" t="s">
        <v>88</v>
      </c>
      <c r="CK5" s="5" t="s">
        <v>125</v>
      </c>
      <c r="CL5" s="4" t="s">
        <v>126</v>
      </c>
      <c r="CM5" s="4" t="s">
        <v>83</v>
      </c>
      <c r="CN5" s="5" t="s">
        <v>49</v>
      </c>
      <c r="CO5" s="5"/>
      <c r="CP5" s="4" t="s">
        <v>87</v>
      </c>
      <c r="CQ5" s="4" t="s">
        <v>88</v>
      </c>
      <c r="CR5" s="5" t="s">
        <v>125</v>
      </c>
      <c r="CS5" s="4" t="s">
        <v>126</v>
      </c>
      <c r="CT5" s="4" t="s">
        <v>83</v>
      </c>
      <c r="CU5" s="5" t="s">
        <v>49</v>
      </c>
      <c r="CV5" s="5"/>
      <c r="CW5" s="4" t="s">
        <v>87</v>
      </c>
      <c r="CX5" s="4" t="s">
        <v>88</v>
      </c>
      <c r="CY5" s="5" t="s">
        <v>125</v>
      </c>
      <c r="CZ5" s="4" t="s">
        <v>126</v>
      </c>
      <c r="DA5" s="4" t="s">
        <v>83</v>
      </c>
      <c r="DB5" s="5" t="s">
        <v>49</v>
      </c>
      <c r="DC5" s="5"/>
      <c r="DD5" s="4" t="s">
        <v>87</v>
      </c>
      <c r="DE5" s="4" t="s">
        <v>88</v>
      </c>
      <c r="DF5" s="5" t="s">
        <v>125</v>
      </c>
      <c r="DG5" s="4" t="s">
        <v>126</v>
      </c>
      <c r="DH5" s="4" t="s">
        <v>83</v>
      </c>
      <c r="DI5" s="5" t="s">
        <v>49</v>
      </c>
      <c r="DJ5" s="5"/>
      <c r="DK5" s="4" t="s">
        <v>87</v>
      </c>
      <c r="DL5" s="4" t="s">
        <v>88</v>
      </c>
      <c r="DM5" s="5" t="s">
        <v>125</v>
      </c>
      <c r="DN5" s="4" t="s">
        <v>126</v>
      </c>
      <c r="DO5" s="4" t="s">
        <v>83</v>
      </c>
      <c r="DP5" s="5" t="s">
        <v>49</v>
      </c>
      <c r="DQ5" s="35"/>
    </row>
    <row r="6" spans="1:121" ht="13.5" customHeight="1">
      <c r="A6" s="7" t="s">
        <v>23</v>
      </c>
      <c r="B6" s="7" t="s">
        <v>0</v>
      </c>
      <c r="C6" s="14">
        <v>347054262.88</v>
      </c>
      <c r="D6" s="14">
        <v>362000000</v>
      </c>
      <c r="E6" s="14">
        <v>301666666.6666667</v>
      </c>
      <c r="F6" s="14">
        <v>312105736.6000001</v>
      </c>
      <c r="G6" s="14">
        <v>10439069.933333334</v>
      </c>
      <c r="H6" s="14">
        <v>3.460465171270718</v>
      </c>
      <c r="I6" s="15" t="s">
        <v>92</v>
      </c>
      <c r="J6" s="16">
        <v>137205407.73</v>
      </c>
      <c r="K6" s="16">
        <v>113665000</v>
      </c>
      <c r="L6" s="16">
        <v>94720833.33333333</v>
      </c>
      <c r="M6" s="16">
        <v>80135444.75999999</v>
      </c>
      <c r="N6" s="8">
        <v>-14585388.573333332</v>
      </c>
      <c r="O6" s="8">
        <v>-15.398289964368978</v>
      </c>
      <c r="P6" s="8" t="s">
        <v>93</v>
      </c>
      <c r="Q6" s="8">
        <v>24644786.1</v>
      </c>
      <c r="R6" s="8">
        <v>26024000</v>
      </c>
      <c r="S6" s="8">
        <v>21686666.666666668</v>
      </c>
      <c r="T6" s="8">
        <v>24779593.73</v>
      </c>
      <c r="U6" s="8">
        <v>3092927.063333333</v>
      </c>
      <c r="V6" s="8">
        <v>14.26188316938211</v>
      </c>
      <c r="W6" s="8" t="s">
        <v>92</v>
      </c>
      <c r="X6" s="8">
        <v>24200854.46</v>
      </c>
      <c r="Y6" s="8">
        <v>22000000</v>
      </c>
      <c r="Z6" s="8">
        <v>18333333.333333332</v>
      </c>
      <c r="AA6" s="8">
        <v>21550087.48</v>
      </c>
      <c r="AB6" s="8">
        <v>3216754.146666667</v>
      </c>
      <c r="AC6" s="8">
        <v>17.545931709090908</v>
      </c>
      <c r="AD6" s="8" t="s">
        <v>92</v>
      </c>
      <c r="AE6" s="8">
        <v>22266529.09</v>
      </c>
      <c r="AF6" s="8">
        <v>21230834.41</v>
      </c>
      <c r="AG6" s="8">
        <v>17692362.008333333</v>
      </c>
      <c r="AH6" s="8">
        <v>22161979.40999999</v>
      </c>
      <c r="AI6" s="8">
        <v>4469617.401666666</v>
      </c>
      <c r="AJ6" s="8">
        <v>25.262977320729807</v>
      </c>
      <c r="AK6" s="8" t="s">
        <v>92</v>
      </c>
      <c r="AL6" s="8">
        <v>14735758.52</v>
      </c>
      <c r="AM6" s="8">
        <v>17700000</v>
      </c>
      <c r="AN6" s="8">
        <v>14750000</v>
      </c>
      <c r="AO6" s="8">
        <v>22225584.97</v>
      </c>
      <c r="AP6" s="8">
        <v>7475584.97</v>
      </c>
      <c r="AQ6" s="8">
        <v>50.681932</v>
      </c>
      <c r="AR6" s="8" t="s">
        <v>92</v>
      </c>
      <c r="AS6" s="8">
        <v>55709311.46</v>
      </c>
      <c r="AT6" s="8">
        <v>52233905</v>
      </c>
      <c r="AU6" s="8">
        <v>43528254.166666664</v>
      </c>
      <c r="AV6" s="8">
        <v>51697481.679999985</v>
      </c>
      <c r="AW6" s="8">
        <v>8169227.513333333</v>
      </c>
      <c r="AX6" s="8">
        <v>18.76764338411995</v>
      </c>
      <c r="AY6" s="8" t="s">
        <v>92</v>
      </c>
      <c r="AZ6" s="9">
        <v>17058962.24</v>
      </c>
      <c r="BA6" s="9">
        <v>33000000</v>
      </c>
      <c r="BB6" s="8">
        <v>27500000</v>
      </c>
      <c r="BC6" s="8">
        <v>30265266.899999995</v>
      </c>
      <c r="BD6" s="8">
        <v>2765266.9</v>
      </c>
      <c r="BE6" s="8">
        <v>10.055516</v>
      </c>
      <c r="BF6" s="8" t="s">
        <v>92</v>
      </c>
      <c r="BG6" s="8">
        <v>24861398.23</v>
      </c>
      <c r="BH6" s="8">
        <v>28811631</v>
      </c>
      <c r="BI6" s="8">
        <v>24009692.5</v>
      </c>
      <c r="BJ6" s="8">
        <v>25918895.620000005</v>
      </c>
      <c r="BK6" s="8">
        <v>1909203.12</v>
      </c>
      <c r="BL6" s="8">
        <v>7.9518016317784985</v>
      </c>
      <c r="BM6" s="8" t="s">
        <v>92</v>
      </c>
      <c r="BN6" s="8">
        <v>25034860.14</v>
      </c>
      <c r="BO6" s="8">
        <v>25000000</v>
      </c>
      <c r="BP6" s="8">
        <v>20833333.333333332</v>
      </c>
      <c r="BQ6" s="8">
        <v>23748165.040000003</v>
      </c>
      <c r="BR6" s="8">
        <v>2914831.7066666665</v>
      </c>
      <c r="BS6" s="8">
        <v>13.991192192</v>
      </c>
      <c r="BT6" s="8" t="s">
        <v>92</v>
      </c>
      <c r="BU6" s="8">
        <v>27067175.82</v>
      </c>
      <c r="BV6" s="8">
        <v>25355000</v>
      </c>
      <c r="BW6" s="8">
        <v>21129166.666666668</v>
      </c>
      <c r="BX6" s="8">
        <v>29890982.51</v>
      </c>
      <c r="BY6" s="8">
        <v>8761815.843333334</v>
      </c>
      <c r="BZ6" s="8">
        <v>41.46787226188128</v>
      </c>
      <c r="CA6" s="8" t="s">
        <v>92</v>
      </c>
      <c r="CB6" s="8">
        <v>49931030.14</v>
      </c>
      <c r="CC6" s="8">
        <v>54460000</v>
      </c>
      <c r="CD6" s="8">
        <v>45383333.33333333</v>
      </c>
      <c r="CE6" s="8">
        <v>43100216.79000001</v>
      </c>
      <c r="CF6" s="8">
        <v>-2283116.5433333335</v>
      </c>
      <c r="CG6" s="8">
        <v>-5.030737884686008</v>
      </c>
      <c r="CH6" s="8" t="s">
        <v>93</v>
      </c>
      <c r="CI6" s="8">
        <v>19780279.63</v>
      </c>
      <c r="CJ6" s="8">
        <v>9988900</v>
      </c>
      <c r="CK6" s="8">
        <v>8324083.333333333</v>
      </c>
      <c r="CL6" s="8">
        <v>11728861.399999999</v>
      </c>
      <c r="CM6" s="8">
        <v>3404778.0666666664</v>
      </c>
      <c r="CN6" s="8">
        <v>40.90273884011253</v>
      </c>
      <c r="CO6" s="8" t="s">
        <v>92</v>
      </c>
      <c r="CP6" s="8">
        <v>26743347.65</v>
      </c>
      <c r="CQ6" s="8">
        <v>32451928.3</v>
      </c>
      <c r="CR6" s="8">
        <v>27043273.583333336</v>
      </c>
      <c r="CS6" s="8">
        <v>28037120.56000001</v>
      </c>
      <c r="CT6" s="8">
        <v>993846.9766666667</v>
      </c>
      <c r="CU6" s="8">
        <v>3.675024673341214</v>
      </c>
      <c r="CV6" s="8" t="s">
        <v>92</v>
      </c>
      <c r="CW6" s="8">
        <v>11853687.38</v>
      </c>
      <c r="CX6" s="8">
        <v>14925000</v>
      </c>
      <c r="CY6" s="8">
        <v>12437500</v>
      </c>
      <c r="CZ6" s="8">
        <v>19595857.919999998</v>
      </c>
      <c r="DA6" s="8">
        <v>7158357.92</v>
      </c>
      <c r="DB6" s="8">
        <v>57.55463654271357</v>
      </c>
      <c r="DC6" s="8" t="s">
        <v>92</v>
      </c>
      <c r="DD6" s="8">
        <v>8788230.71</v>
      </c>
      <c r="DE6" s="8">
        <v>13000000</v>
      </c>
      <c r="DF6" s="8">
        <v>10833333.3333333</v>
      </c>
      <c r="DG6" s="8">
        <v>13847551.769999998</v>
      </c>
      <c r="DH6" s="8">
        <v>3014218.4366666665</v>
      </c>
      <c r="DI6" s="8">
        <v>27.8235548</v>
      </c>
      <c r="DJ6" s="8" t="s">
        <v>92</v>
      </c>
      <c r="DK6" s="8">
        <f aca="true" t="shared" si="0" ref="DK6:DN15">C6+J6+Q6+X6+AE6+AL6+AS6+AZ6+BG6+BN6+BU6+CB6+CI6+CP6+CW6+DD6</f>
        <v>836935882.1800001</v>
      </c>
      <c r="DL6" s="8">
        <f t="shared" si="0"/>
        <v>851846198.7099999</v>
      </c>
      <c r="DM6" s="8">
        <f t="shared" si="0"/>
        <v>709871832.2583333</v>
      </c>
      <c r="DN6" s="8">
        <f t="shared" si="0"/>
        <v>760788827.14</v>
      </c>
      <c r="DO6" s="8">
        <f>DN6-DM6</f>
        <v>50916994.88166666</v>
      </c>
      <c r="DP6" s="8">
        <f>DO6/DM6*100</f>
        <v>7.1727025313405</v>
      </c>
      <c r="DQ6" s="8" t="s">
        <v>92</v>
      </c>
    </row>
    <row r="7" spans="1:121" ht="13.5" customHeight="1">
      <c r="A7" s="7" t="s">
        <v>24</v>
      </c>
      <c r="B7" s="7" t="s">
        <v>1</v>
      </c>
      <c r="C7" s="14">
        <v>1055750</v>
      </c>
      <c r="D7" s="14">
        <v>1200000</v>
      </c>
      <c r="E7" s="14">
        <v>1000000</v>
      </c>
      <c r="F7" s="14">
        <v>880500</v>
      </c>
      <c r="G7" s="14">
        <v>-119500</v>
      </c>
      <c r="H7" s="14">
        <v>-11.95</v>
      </c>
      <c r="I7" s="15" t="s">
        <v>93</v>
      </c>
      <c r="J7" s="16">
        <v>128550</v>
      </c>
      <c r="K7" s="16">
        <v>60000</v>
      </c>
      <c r="L7" s="16">
        <v>50000</v>
      </c>
      <c r="M7" s="16">
        <v>85450</v>
      </c>
      <c r="N7" s="8">
        <v>35450</v>
      </c>
      <c r="O7" s="8">
        <v>70.9</v>
      </c>
      <c r="P7" s="8" t="s">
        <v>92</v>
      </c>
      <c r="Q7" s="8">
        <v>354350</v>
      </c>
      <c r="R7" s="8">
        <v>230000</v>
      </c>
      <c r="S7" s="8">
        <v>191666.6666666667</v>
      </c>
      <c r="T7" s="8">
        <v>229450</v>
      </c>
      <c r="U7" s="8">
        <v>37783.333333333336</v>
      </c>
      <c r="V7" s="8">
        <v>19.713043478260868</v>
      </c>
      <c r="W7" s="8" t="s">
        <v>92</v>
      </c>
      <c r="X7" s="8">
        <v>130250</v>
      </c>
      <c r="Y7" s="8">
        <v>26000</v>
      </c>
      <c r="Z7" s="8">
        <v>21666.666666666664</v>
      </c>
      <c r="AA7" s="8">
        <v>47400</v>
      </c>
      <c r="AB7" s="8">
        <v>25733.333333333332</v>
      </c>
      <c r="AC7" s="8">
        <v>118.76923076923077</v>
      </c>
      <c r="AD7" s="8" t="s">
        <v>92</v>
      </c>
      <c r="AE7" s="8">
        <v>81300</v>
      </c>
      <c r="AF7" s="8">
        <v>34000</v>
      </c>
      <c r="AG7" s="8">
        <v>28333.333333333336</v>
      </c>
      <c r="AH7" s="8">
        <v>41050</v>
      </c>
      <c r="AI7" s="8">
        <v>12716.666666666668</v>
      </c>
      <c r="AJ7" s="8">
        <v>44.882352941176464</v>
      </c>
      <c r="AK7" s="8" t="s">
        <v>92</v>
      </c>
      <c r="AL7" s="8">
        <v>65450</v>
      </c>
      <c r="AM7" s="8">
        <v>15000</v>
      </c>
      <c r="AN7" s="8">
        <v>12500</v>
      </c>
      <c r="AO7" s="8">
        <v>65150</v>
      </c>
      <c r="AP7" s="8">
        <v>52650</v>
      </c>
      <c r="AQ7" s="8">
        <v>421.2</v>
      </c>
      <c r="AR7" s="8" t="s">
        <v>92</v>
      </c>
      <c r="AS7" s="8">
        <v>70190</v>
      </c>
      <c r="AT7" s="8">
        <v>45000</v>
      </c>
      <c r="AU7" s="8">
        <v>37500</v>
      </c>
      <c r="AV7" s="8">
        <v>20700</v>
      </c>
      <c r="AW7" s="8">
        <v>-16800</v>
      </c>
      <c r="AX7" s="8">
        <v>-44.8</v>
      </c>
      <c r="AY7" s="8" t="s">
        <v>93</v>
      </c>
      <c r="AZ7" s="9">
        <v>132400</v>
      </c>
      <c r="BA7" s="9">
        <v>130000</v>
      </c>
      <c r="BB7" s="8">
        <v>108333.33333333334</v>
      </c>
      <c r="BC7" s="8">
        <v>1000</v>
      </c>
      <c r="BD7" s="8">
        <v>-107333.33333333334</v>
      </c>
      <c r="BE7" s="8">
        <v>-99.07692307692307</v>
      </c>
      <c r="BF7" s="8" t="s">
        <v>93</v>
      </c>
      <c r="BG7" s="8">
        <v>203700</v>
      </c>
      <c r="BH7" s="8">
        <v>200000</v>
      </c>
      <c r="BI7" s="8">
        <v>166666.6666666667</v>
      </c>
      <c r="BJ7" s="8">
        <v>135050</v>
      </c>
      <c r="BK7" s="8">
        <v>-31616.666666666668</v>
      </c>
      <c r="BL7" s="8">
        <v>-18.97</v>
      </c>
      <c r="BM7" s="8" t="s">
        <v>93</v>
      </c>
      <c r="BN7" s="8">
        <v>144600</v>
      </c>
      <c r="BO7" s="8">
        <v>140000</v>
      </c>
      <c r="BP7" s="8">
        <v>116666.66666666667</v>
      </c>
      <c r="BQ7" s="8">
        <v>142850</v>
      </c>
      <c r="BR7" s="8">
        <v>26183.333333333336</v>
      </c>
      <c r="BS7" s="8">
        <v>22.44285714285714</v>
      </c>
      <c r="BT7" s="8" t="s">
        <v>92</v>
      </c>
      <c r="BU7" s="8">
        <v>148900</v>
      </c>
      <c r="BV7" s="8">
        <v>92000</v>
      </c>
      <c r="BW7" s="8">
        <v>76666.66666666667</v>
      </c>
      <c r="BX7" s="8">
        <v>75700</v>
      </c>
      <c r="BY7" s="8">
        <v>-966.6666666666666</v>
      </c>
      <c r="BZ7" s="8">
        <v>-1.2608695652173914</v>
      </c>
      <c r="CA7" s="8" t="s">
        <v>93</v>
      </c>
      <c r="CB7" s="8">
        <v>358950</v>
      </c>
      <c r="CC7" s="8">
        <v>200000</v>
      </c>
      <c r="CD7" s="8">
        <v>166666.6666666667</v>
      </c>
      <c r="CE7" s="8">
        <v>440700</v>
      </c>
      <c r="CF7" s="8">
        <v>274033.3333333334</v>
      </c>
      <c r="CG7" s="8">
        <v>164.42</v>
      </c>
      <c r="CH7" s="8" t="s">
        <v>92</v>
      </c>
      <c r="CI7" s="8">
        <v>41590</v>
      </c>
      <c r="CJ7" s="8">
        <v>23000</v>
      </c>
      <c r="CK7" s="8">
        <v>19166.666666666668</v>
      </c>
      <c r="CL7" s="8">
        <v>11750</v>
      </c>
      <c r="CM7" s="8">
        <v>-7416.666666666667</v>
      </c>
      <c r="CN7" s="8">
        <v>-38.69565217391304</v>
      </c>
      <c r="CO7" s="8" t="s">
        <v>93</v>
      </c>
      <c r="CP7" s="8">
        <v>283250</v>
      </c>
      <c r="CQ7" s="8">
        <v>140000</v>
      </c>
      <c r="CR7" s="8">
        <v>116666.66666666667</v>
      </c>
      <c r="CS7" s="8">
        <v>92350</v>
      </c>
      <c r="CT7" s="8">
        <v>-24316.666666666668</v>
      </c>
      <c r="CU7" s="8">
        <v>-20.84285714285714</v>
      </c>
      <c r="CV7" s="8" t="s">
        <v>93</v>
      </c>
      <c r="CW7" s="8">
        <v>96180</v>
      </c>
      <c r="CX7" s="8">
        <v>60000</v>
      </c>
      <c r="CY7" s="8">
        <v>50000</v>
      </c>
      <c r="CZ7" s="8">
        <v>70050</v>
      </c>
      <c r="DA7" s="8">
        <v>20050</v>
      </c>
      <c r="DB7" s="8">
        <v>40.1</v>
      </c>
      <c r="DC7" s="8" t="s">
        <v>92</v>
      </c>
      <c r="DD7" s="8">
        <v>44350</v>
      </c>
      <c r="DE7" s="8">
        <v>2000</v>
      </c>
      <c r="DF7" s="8">
        <v>1666.6666666666665</v>
      </c>
      <c r="DG7" s="8">
        <v>11600</v>
      </c>
      <c r="DH7" s="8">
        <v>9933.333333333334</v>
      </c>
      <c r="DI7" s="8">
        <v>595.9999999999999</v>
      </c>
      <c r="DJ7" s="8" t="s">
        <v>92</v>
      </c>
      <c r="DK7" s="8">
        <f t="shared" si="0"/>
        <v>3339760</v>
      </c>
      <c r="DL7" s="8">
        <f t="shared" si="0"/>
        <v>2597000</v>
      </c>
      <c r="DM7" s="8">
        <f t="shared" si="0"/>
        <v>2164166.666666667</v>
      </c>
      <c r="DN7" s="8">
        <f t="shared" si="0"/>
        <v>2350750</v>
      </c>
      <c r="DO7" s="8">
        <f aca="true" t="shared" si="1" ref="DO7:DO28">DN7-DM7</f>
        <v>186583.33333333302</v>
      </c>
      <c r="DP7" s="8">
        <f>DO7/DM7*100</f>
        <v>8.621486330381193</v>
      </c>
      <c r="DQ7" s="8" t="s">
        <v>93</v>
      </c>
    </row>
    <row r="8" spans="1:121" ht="13.5" customHeight="1">
      <c r="A8" s="7" t="s">
        <v>25</v>
      </c>
      <c r="B8" s="7" t="s">
        <v>2</v>
      </c>
      <c r="C8" s="14">
        <v>23263304.51</v>
      </c>
      <c r="D8" s="14">
        <v>25100000</v>
      </c>
      <c r="E8" s="14">
        <v>20916666.666666664</v>
      </c>
      <c r="F8" s="14">
        <v>24617539.01</v>
      </c>
      <c r="G8" s="14">
        <v>3700872.3433333333</v>
      </c>
      <c r="H8" s="14">
        <v>17.693413593625497</v>
      </c>
      <c r="I8" s="15" t="s">
        <v>92</v>
      </c>
      <c r="J8" s="16">
        <v>8937454.44</v>
      </c>
      <c r="K8" s="16">
        <v>9650000</v>
      </c>
      <c r="L8" s="16">
        <v>8041666.666666667</v>
      </c>
      <c r="M8" s="16">
        <v>6144368.88</v>
      </c>
      <c r="N8" s="8">
        <v>-1897297.7866666666</v>
      </c>
      <c r="O8" s="8">
        <v>-23.593340352331605</v>
      </c>
      <c r="P8" s="8" t="s">
        <v>93</v>
      </c>
      <c r="Q8" s="8">
        <v>1377816.25</v>
      </c>
      <c r="R8" s="8">
        <v>1100000</v>
      </c>
      <c r="S8" s="8">
        <v>916666.6666666666</v>
      </c>
      <c r="T8" s="8">
        <v>879035</v>
      </c>
      <c r="U8" s="8">
        <v>-37631.666666666664</v>
      </c>
      <c r="V8" s="8">
        <v>-4.105272727272728</v>
      </c>
      <c r="W8" s="8" t="s">
        <v>93</v>
      </c>
      <c r="X8" s="8">
        <v>609174.58</v>
      </c>
      <c r="Y8" s="8">
        <v>850000</v>
      </c>
      <c r="Z8" s="8">
        <v>708333.3333333334</v>
      </c>
      <c r="AA8" s="8">
        <v>532062.75</v>
      </c>
      <c r="AB8" s="8">
        <v>-176270.58333333334</v>
      </c>
      <c r="AC8" s="8">
        <v>-24.88525882352941</v>
      </c>
      <c r="AD8" s="8" t="s">
        <v>93</v>
      </c>
      <c r="AE8" s="8">
        <v>635629.6</v>
      </c>
      <c r="AF8" s="8">
        <v>636000</v>
      </c>
      <c r="AG8" s="8">
        <v>530000</v>
      </c>
      <c r="AH8" s="8">
        <v>813324.8300000001</v>
      </c>
      <c r="AI8" s="8">
        <v>283324.83</v>
      </c>
      <c r="AJ8" s="8">
        <v>53.45751509433962</v>
      </c>
      <c r="AK8" s="8" t="s">
        <v>92</v>
      </c>
      <c r="AL8" s="8">
        <v>494517.57</v>
      </c>
      <c r="AM8" s="8">
        <v>520000</v>
      </c>
      <c r="AN8" s="8">
        <v>433333.3333333334</v>
      </c>
      <c r="AO8" s="8">
        <v>392994.11</v>
      </c>
      <c r="AP8" s="8">
        <v>-40339.223333333335</v>
      </c>
      <c r="AQ8" s="8">
        <v>-9.309051538461539</v>
      </c>
      <c r="AR8" s="8" t="s">
        <v>93</v>
      </c>
      <c r="AS8" s="8">
        <v>606203</v>
      </c>
      <c r="AT8" s="8">
        <v>627300</v>
      </c>
      <c r="AU8" s="8">
        <v>522750</v>
      </c>
      <c r="AV8" s="8">
        <v>480610</v>
      </c>
      <c r="AW8" s="8">
        <v>-42140</v>
      </c>
      <c r="AX8" s="8">
        <v>-8.061214729794356</v>
      </c>
      <c r="AY8" s="8" t="s">
        <v>93</v>
      </c>
      <c r="AZ8" s="9">
        <v>628286.11</v>
      </c>
      <c r="BA8" s="9">
        <v>770000</v>
      </c>
      <c r="BB8" s="8">
        <v>641666.6666666667</v>
      </c>
      <c r="BC8" s="8">
        <v>582662.22</v>
      </c>
      <c r="BD8" s="8">
        <v>-59004.44666666667</v>
      </c>
      <c r="BE8" s="8">
        <v>-9.19549818181818</v>
      </c>
      <c r="BF8" s="8" t="s">
        <v>93</v>
      </c>
      <c r="BG8" s="8">
        <v>947302.83</v>
      </c>
      <c r="BH8" s="8">
        <v>960000</v>
      </c>
      <c r="BI8" s="8">
        <v>800000</v>
      </c>
      <c r="BJ8" s="8">
        <v>685253.14</v>
      </c>
      <c r="BK8" s="8">
        <v>-114746.86</v>
      </c>
      <c r="BL8" s="8">
        <v>-14.3433575</v>
      </c>
      <c r="BM8" s="8" t="s">
        <v>93</v>
      </c>
      <c r="BN8" s="8">
        <v>983569.37</v>
      </c>
      <c r="BO8" s="8">
        <v>900000</v>
      </c>
      <c r="BP8" s="8">
        <v>750000</v>
      </c>
      <c r="BQ8" s="8">
        <v>851929.3200000001</v>
      </c>
      <c r="BR8" s="8">
        <v>101929.32</v>
      </c>
      <c r="BS8" s="8">
        <v>13.590576</v>
      </c>
      <c r="BT8" s="8" t="s">
        <v>92</v>
      </c>
      <c r="BU8" s="8">
        <v>471759.17</v>
      </c>
      <c r="BV8" s="8">
        <v>530000</v>
      </c>
      <c r="BW8" s="8">
        <v>441666.6666666667</v>
      </c>
      <c r="BX8" s="8">
        <v>512465.46</v>
      </c>
      <c r="BY8" s="8">
        <v>70798.79333333333</v>
      </c>
      <c r="BZ8" s="8">
        <v>16.029915471698114</v>
      </c>
      <c r="CA8" s="8" t="s">
        <v>92</v>
      </c>
      <c r="CB8" s="8">
        <v>454675.61</v>
      </c>
      <c r="CC8" s="8">
        <v>482000</v>
      </c>
      <c r="CD8" s="8">
        <v>401666.6666666667</v>
      </c>
      <c r="CE8" s="8">
        <v>344325.32</v>
      </c>
      <c r="CF8" s="8">
        <v>-57341.34666666667</v>
      </c>
      <c r="CG8" s="8">
        <v>-14.275853941908714</v>
      </c>
      <c r="CH8" s="8" t="s">
        <v>93</v>
      </c>
      <c r="CI8" s="8">
        <v>188530.36</v>
      </c>
      <c r="CJ8" s="8">
        <v>172600</v>
      </c>
      <c r="CK8" s="8">
        <v>143833.33333333334</v>
      </c>
      <c r="CL8" s="8">
        <v>187637.6</v>
      </c>
      <c r="CM8" s="8">
        <v>43804.26666666667</v>
      </c>
      <c r="CN8" s="8">
        <v>30.45487833140209</v>
      </c>
      <c r="CO8" s="8" t="s">
        <v>92</v>
      </c>
      <c r="CP8" s="8">
        <v>784129.1</v>
      </c>
      <c r="CQ8" s="8">
        <v>1132956</v>
      </c>
      <c r="CR8" s="8">
        <v>944130</v>
      </c>
      <c r="CS8" s="8">
        <v>1124001.06</v>
      </c>
      <c r="CT8" s="8">
        <v>179871.06</v>
      </c>
      <c r="CU8" s="8">
        <v>19.05151409233898</v>
      </c>
      <c r="CV8" s="8" t="s">
        <v>92</v>
      </c>
      <c r="CW8" s="8">
        <v>366053.29</v>
      </c>
      <c r="CX8" s="8">
        <v>405000</v>
      </c>
      <c r="CY8" s="8">
        <v>337500</v>
      </c>
      <c r="CZ8" s="8">
        <v>438108.76999999996</v>
      </c>
      <c r="DA8" s="8">
        <v>100608.77</v>
      </c>
      <c r="DB8" s="8">
        <v>29.810005925925925</v>
      </c>
      <c r="DC8" s="8" t="s">
        <v>92</v>
      </c>
      <c r="DD8" s="8">
        <v>424139.08</v>
      </c>
      <c r="DE8" s="8">
        <v>400000</v>
      </c>
      <c r="DF8" s="8">
        <v>333333.3333333334</v>
      </c>
      <c r="DG8" s="8">
        <v>358972.85</v>
      </c>
      <c r="DH8" s="8">
        <v>25639.51666666667</v>
      </c>
      <c r="DI8" s="8">
        <v>7.691855</v>
      </c>
      <c r="DJ8" s="8" t="s">
        <v>92</v>
      </c>
      <c r="DK8" s="8">
        <f t="shared" si="0"/>
        <v>41172544.87</v>
      </c>
      <c r="DL8" s="8">
        <f t="shared" si="0"/>
        <v>44235856</v>
      </c>
      <c r="DM8" s="8">
        <f t="shared" si="0"/>
        <v>36863213.33333333</v>
      </c>
      <c r="DN8" s="8">
        <f t="shared" si="0"/>
        <v>38945290.32000001</v>
      </c>
      <c r="DO8" s="8">
        <f t="shared" si="1"/>
        <v>2082076.9866666794</v>
      </c>
      <c r="DP8" s="8">
        <f>DO8/DM8*100</f>
        <v>5.648115827124529</v>
      </c>
      <c r="DQ8" s="8" t="s">
        <v>92</v>
      </c>
    </row>
    <row r="9" spans="1:121" ht="13.5" customHeight="1">
      <c r="A9" s="7" t="s">
        <v>26</v>
      </c>
      <c r="B9" s="7" t="s">
        <v>3</v>
      </c>
      <c r="C9" s="14">
        <v>185315271.28</v>
      </c>
      <c r="D9" s="14">
        <v>187000000</v>
      </c>
      <c r="E9" s="14">
        <v>155833333.33333334</v>
      </c>
      <c r="F9" s="14">
        <v>155921190.36</v>
      </c>
      <c r="G9" s="14">
        <v>87857.02666666666</v>
      </c>
      <c r="H9" s="14">
        <v>0.05637884064171123</v>
      </c>
      <c r="I9" s="15" t="s">
        <v>92</v>
      </c>
      <c r="J9" s="16">
        <v>40468119.49</v>
      </c>
      <c r="K9" s="16">
        <v>43100000</v>
      </c>
      <c r="L9" s="16">
        <v>35916666.666666664</v>
      </c>
      <c r="M9" s="16">
        <v>33840669.42</v>
      </c>
      <c r="N9" s="8">
        <v>-2075997.2466666668</v>
      </c>
      <c r="O9" s="8">
        <v>-5.780038737819026</v>
      </c>
      <c r="P9" s="8" t="s">
        <v>93</v>
      </c>
      <c r="Q9" s="8">
        <v>6358363.75</v>
      </c>
      <c r="R9" s="8">
        <v>5700000</v>
      </c>
      <c r="S9" s="8">
        <v>4750000</v>
      </c>
      <c r="T9" s="8">
        <v>4179598.5</v>
      </c>
      <c r="U9" s="8">
        <v>-570401.5</v>
      </c>
      <c r="V9" s="8">
        <v>-12.008452631578947</v>
      </c>
      <c r="W9" s="8" t="s">
        <v>93</v>
      </c>
      <c r="X9" s="8">
        <v>5760725.13</v>
      </c>
      <c r="Y9" s="8">
        <v>6200000</v>
      </c>
      <c r="Z9" s="8">
        <v>5166666.666666667</v>
      </c>
      <c r="AA9" s="8">
        <v>4086787.54</v>
      </c>
      <c r="AB9" s="8">
        <v>-1079879.1266666667</v>
      </c>
      <c r="AC9" s="8">
        <v>-20.900886322580646</v>
      </c>
      <c r="AD9" s="8" t="s">
        <v>93</v>
      </c>
      <c r="AE9" s="8">
        <v>5262877.94</v>
      </c>
      <c r="AF9" s="8">
        <v>5387000</v>
      </c>
      <c r="AG9" s="8">
        <v>4489166.666666667</v>
      </c>
      <c r="AH9" s="8">
        <v>4158812.73</v>
      </c>
      <c r="AI9" s="8">
        <v>-330353.93666666665</v>
      </c>
      <c r="AJ9" s="8">
        <v>-7.358914497865231</v>
      </c>
      <c r="AK9" s="8" t="s">
        <v>93</v>
      </c>
      <c r="AL9" s="8">
        <v>3987173.78</v>
      </c>
      <c r="AM9" s="8">
        <v>4300000</v>
      </c>
      <c r="AN9" s="8">
        <v>3583333.3333333335</v>
      </c>
      <c r="AO9" s="8">
        <v>3031241.16</v>
      </c>
      <c r="AP9" s="8">
        <v>-552092.1733333333</v>
      </c>
      <c r="AQ9" s="8">
        <v>-15.407223441860465</v>
      </c>
      <c r="AR9" s="8" t="s">
        <v>93</v>
      </c>
      <c r="AS9" s="8">
        <v>7519153</v>
      </c>
      <c r="AT9" s="8">
        <v>9450000</v>
      </c>
      <c r="AU9" s="8">
        <v>7875000</v>
      </c>
      <c r="AV9" s="8">
        <v>5633210</v>
      </c>
      <c r="AW9" s="8">
        <v>-2241790</v>
      </c>
      <c r="AX9" s="8">
        <v>-28.467174603174605</v>
      </c>
      <c r="AY9" s="8" t="s">
        <v>93</v>
      </c>
      <c r="AZ9" s="9">
        <v>6432141.15</v>
      </c>
      <c r="BA9" s="9">
        <v>6450000</v>
      </c>
      <c r="BB9" s="8">
        <v>5375000</v>
      </c>
      <c r="BC9" s="8">
        <v>5860134.459999999</v>
      </c>
      <c r="BD9" s="8">
        <v>485134.46</v>
      </c>
      <c r="BE9" s="8">
        <v>9.025757395348837</v>
      </c>
      <c r="BF9" s="8" t="s">
        <v>92</v>
      </c>
      <c r="BG9" s="8">
        <v>5396369.68</v>
      </c>
      <c r="BH9" s="8">
        <v>6292468</v>
      </c>
      <c r="BI9" s="8">
        <v>5243723.333333333</v>
      </c>
      <c r="BJ9" s="8">
        <v>4976823.839999999</v>
      </c>
      <c r="BK9" s="8">
        <v>-266899.49333333335</v>
      </c>
      <c r="BL9" s="8">
        <v>-5.089885113440387</v>
      </c>
      <c r="BM9" s="8" t="s">
        <v>93</v>
      </c>
      <c r="BN9" s="8">
        <v>5557278.07</v>
      </c>
      <c r="BO9" s="8">
        <v>6400000</v>
      </c>
      <c r="BP9" s="8">
        <v>5333333.333333334</v>
      </c>
      <c r="BQ9" s="8">
        <v>5256100.359999999</v>
      </c>
      <c r="BR9" s="8">
        <v>-77232.97333333334</v>
      </c>
      <c r="BS9" s="8">
        <v>-1.44811825</v>
      </c>
      <c r="BT9" s="8" t="s">
        <v>93</v>
      </c>
      <c r="BU9" s="8">
        <v>2973654.45</v>
      </c>
      <c r="BV9" s="8">
        <v>3100000</v>
      </c>
      <c r="BW9" s="8">
        <v>2583333.3333333335</v>
      </c>
      <c r="BX9" s="8">
        <v>3439661.33</v>
      </c>
      <c r="BY9" s="8">
        <v>856327.9966666667</v>
      </c>
      <c r="BZ9" s="8">
        <v>33.14818051612903</v>
      </c>
      <c r="CA9" s="8" t="s">
        <v>92</v>
      </c>
      <c r="CB9" s="8">
        <v>3125484.13</v>
      </c>
      <c r="CC9" s="8">
        <v>3395100</v>
      </c>
      <c r="CD9" s="8">
        <v>2829250</v>
      </c>
      <c r="CE9" s="8">
        <v>2633220.4699999997</v>
      </c>
      <c r="CF9" s="8">
        <v>-196029.53</v>
      </c>
      <c r="CG9" s="8">
        <v>-6.9286747371211455</v>
      </c>
      <c r="CH9" s="8" t="s">
        <v>93</v>
      </c>
      <c r="CI9" s="8">
        <v>1376988.56</v>
      </c>
      <c r="CJ9" s="8">
        <v>1320000</v>
      </c>
      <c r="CK9" s="8">
        <v>1100000</v>
      </c>
      <c r="CL9" s="8">
        <v>1213440.92</v>
      </c>
      <c r="CM9" s="8">
        <v>113440.92</v>
      </c>
      <c r="CN9" s="8">
        <v>10.31281090909091</v>
      </c>
      <c r="CO9" s="8" t="s">
        <v>92</v>
      </c>
      <c r="CP9" s="8">
        <v>8226341.03</v>
      </c>
      <c r="CQ9" s="8">
        <v>8776700</v>
      </c>
      <c r="CR9" s="8">
        <v>7313916.666666667</v>
      </c>
      <c r="CS9" s="8">
        <v>7706773.1</v>
      </c>
      <c r="CT9" s="8">
        <v>392856.4333333333</v>
      </c>
      <c r="CU9" s="8">
        <v>5.37135506511559</v>
      </c>
      <c r="CV9" s="8" t="s">
        <v>92</v>
      </c>
      <c r="CW9" s="8">
        <v>3367916.86</v>
      </c>
      <c r="CX9" s="8">
        <v>3075000</v>
      </c>
      <c r="CY9" s="8">
        <v>2562500</v>
      </c>
      <c r="CZ9" s="8">
        <v>2803063.1</v>
      </c>
      <c r="DA9" s="8">
        <v>240563.1</v>
      </c>
      <c r="DB9" s="8">
        <v>9.387828292682928</v>
      </c>
      <c r="DC9" s="8" t="s">
        <v>92</v>
      </c>
      <c r="DD9" s="8">
        <v>4475195.72</v>
      </c>
      <c r="DE9" s="8">
        <v>4300000</v>
      </c>
      <c r="DF9" s="8">
        <v>3583333.3333333335</v>
      </c>
      <c r="DG9" s="8">
        <v>3773820.27</v>
      </c>
      <c r="DH9" s="8">
        <v>190486.93666666668</v>
      </c>
      <c r="DI9" s="8">
        <v>5.315914511627907</v>
      </c>
      <c r="DJ9" s="8" t="s">
        <v>92</v>
      </c>
      <c r="DK9" s="8">
        <f t="shared" si="0"/>
        <v>295603054.02000004</v>
      </c>
      <c r="DL9" s="8">
        <f t="shared" si="0"/>
        <v>304246268</v>
      </c>
      <c r="DM9" s="8">
        <f t="shared" si="0"/>
        <v>253538556.6666667</v>
      </c>
      <c r="DN9" s="8">
        <f t="shared" si="0"/>
        <v>248514547.56</v>
      </c>
      <c r="DO9" s="8">
        <f t="shared" si="1"/>
        <v>-5024009.106666684</v>
      </c>
      <c r="DP9" s="8">
        <f>DO9/DM9*100</f>
        <v>-1.9815562464023457</v>
      </c>
      <c r="DQ9" s="8" t="s">
        <v>93</v>
      </c>
    </row>
    <row r="10" spans="1:121" ht="13.5" customHeight="1">
      <c r="A10" s="7" t="s">
        <v>27</v>
      </c>
      <c r="B10" s="7" t="s">
        <v>4</v>
      </c>
      <c r="C10" s="14">
        <v>128048368.58</v>
      </c>
      <c r="D10" s="14">
        <v>129000000</v>
      </c>
      <c r="E10" s="14">
        <v>107500000</v>
      </c>
      <c r="F10" s="14">
        <v>104434550.42999999</v>
      </c>
      <c r="G10" s="14">
        <v>-3065449.57</v>
      </c>
      <c r="H10" s="14">
        <v>-2.8515809953488374</v>
      </c>
      <c r="I10" s="15" t="s">
        <v>93</v>
      </c>
      <c r="J10" s="16">
        <v>32945025.02</v>
      </c>
      <c r="K10" s="16">
        <v>26050000</v>
      </c>
      <c r="L10" s="16">
        <v>21708333.333333332</v>
      </c>
      <c r="M10" s="16">
        <v>23594446.040000003</v>
      </c>
      <c r="N10" s="8">
        <v>1886112.7066666668</v>
      </c>
      <c r="O10" s="8">
        <v>8.688427055662189</v>
      </c>
      <c r="P10" s="8" t="s">
        <v>92</v>
      </c>
      <c r="Q10" s="8">
        <v>3915764.53</v>
      </c>
      <c r="R10" s="8">
        <v>4400000</v>
      </c>
      <c r="S10" s="8">
        <v>3666666.6666666665</v>
      </c>
      <c r="T10" s="8">
        <v>3246493.9999999995</v>
      </c>
      <c r="U10" s="8">
        <v>-420172.6666666667</v>
      </c>
      <c r="V10" s="8">
        <v>-11.459254545454545</v>
      </c>
      <c r="W10" s="8" t="s">
        <v>93</v>
      </c>
      <c r="X10" s="8">
        <v>1621991.63</v>
      </c>
      <c r="Y10" s="8">
        <v>1235000</v>
      </c>
      <c r="Z10" s="8">
        <v>1029166.6666666666</v>
      </c>
      <c r="AA10" s="8">
        <v>1550905.74</v>
      </c>
      <c r="AB10" s="8">
        <v>521739.0733333333</v>
      </c>
      <c r="AC10" s="8">
        <v>50.69529457489879</v>
      </c>
      <c r="AD10" s="8" t="s">
        <v>92</v>
      </c>
      <c r="AE10" s="8">
        <v>1032434.67</v>
      </c>
      <c r="AF10" s="8">
        <v>2350000</v>
      </c>
      <c r="AG10" s="8">
        <v>1958333.3333333333</v>
      </c>
      <c r="AH10" s="8">
        <v>1373520.9600000002</v>
      </c>
      <c r="AI10" s="8">
        <v>-584812.3733333334</v>
      </c>
      <c r="AJ10" s="8">
        <v>-29.8627594893617</v>
      </c>
      <c r="AK10" s="8" t="s">
        <v>93</v>
      </c>
      <c r="AL10" s="8">
        <v>732570.89</v>
      </c>
      <c r="AM10" s="8">
        <v>830000</v>
      </c>
      <c r="AN10" s="8">
        <v>691666.6666666667</v>
      </c>
      <c r="AO10" s="8">
        <v>504212.07999999996</v>
      </c>
      <c r="AP10" s="8">
        <v>-187454.5866666667</v>
      </c>
      <c r="AQ10" s="8">
        <v>-27.10186795180723</v>
      </c>
      <c r="AR10" s="8" t="s">
        <v>93</v>
      </c>
      <c r="AS10" s="8">
        <v>4297037.56</v>
      </c>
      <c r="AT10" s="8">
        <v>5934106</v>
      </c>
      <c r="AU10" s="8">
        <v>4945088.333333333</v>
      </c>
      <c r="AV10" s="8">
        <v>4679034</v>
      </c>
      <c r="AW10" s="8">
        <v>-266054.3333333334</v>
      </c>
      <c r="AX10" s="8">
        <v>-5.380173525717269</v>
      </c>
      <c r="AY10" s="8" t="s">
        <v>93</v>
      </c>
      <c r="AZ10" s="9">
        <v>1852252.95</v>
      </c>
      <c r="BA10" s="9">
        <v>1500000</v>
      </c>
      <c r="BB10" s="8">
        <v>1250000</v>
      </c>
      <c r="BC10" s="8">
        <v>1808832.8900000001</v>
      </c>
      <c r="BD10" s="8">
        <v>558832.89</v>
      </c>
      <c r="BE10" s="8">
        <v>44.7066312</v>
      </c>
      <c r="BF10" s="8" t="s">
        <v>92</v>
      </c>
      <c r="BG10" s="8">
        <v>1523927.08</v>
      </c>
      <c r="BH10" s="8">
        <v>1904867</v>
      </c>
      <c r="BI10" s="8">
        <v>1587389.1666666665</v>
      </c>
      <c r="BJ10" s="8">
        <v>1162847.6300000001</v>
      </c>
      <c r="BK10" s="8">
        <v>-424541.5366666667</v>
      </c>
      <c r="BL10" s="8">
        <v>-26.7446411744232</v>
      </c>
      <c r="BM10" s="8" t="s">
        <v>93</v>
      </c>
      <c r="BN10" s="8">
        <v>3051164.37</v>
      </c>
      <c r="BO10" s="8">
        <v>3000000</v>
      </c>
      <c r="BP10" s="8">
        <v>2500000</v>
      </c>
      <c r="BQ10" s="8">
        <v>1909351.0599999998</v>
      </c>
      <c r="BR10" s="8">
        <v>-590648.94</v>
      </c>
      <c r="BS10" s="8">
        <v>-23.6259576</v>
      </c>
      <c r="BT10" s="8" t="s">
        <v>93</v>
      </c>
      <c r="BU10" s="8">
        <v>3199217.64</v>
      </c>
      <c r="BV10" s="8">
        <v>3150000</v>
      </c>
      <c r="BW10" s="8">
        <v>2625000</v>
      </c>
      <c r="BX10" s="8">
        <v>2162016.61</v>
      </c>
      <c r="BY10" s="8">
        <v>-462983.39</v>
      </c>
      <c r="BZ10" s="8">
        <v>-17.637462476190475</v>
      </c>
      <c r="CA10" s="8" t="s">
        <v>93</v>
      </c>
      <c r="CB10" s="8">
        <v>1748855.82</v>
      </c>
      <c r="CC10" s="8">
        <v>1848800</v>
      </c>
      <c r="CD10" s="8">
        <v>1540666.6666666665</v>
      </c>
      <c r="CE10" s="8">
        <v>1366532.84</v>
      </c>
      <c r="CF10" s="8">
        <v>-174133.82666666666</v>
      </c>
      <c r="CG10" s="8">
        <v>-11.30249848550411</v>
      </c>
      <c r="CH10" s="8" t="s">
        <v>93</v>
      </c>
      <c r="CI10" s="8">
        <v>541937.76</v>
      </c>
      <c r="CJ10" s="8">
        <v>506300</v>
      </c>
      <c r="CK10" s="8">
        <v>421916.66666666674</v>
      </c>
      <c r="CL10" s="8">
        <v>462387.36</v>
      </c>
      <c r="CM10" s="8">
        <v>40470.693333333336</v>
      </c>
      <c r="CN10" s="8">
        <v>9.5921058660873</v>
      </c>
      <c r="CO10" s="8" t="s">
        <v>92</v>
      </c>
      <c r="CP10" s="8">
        <v>4667450.89</v>
      </c>
      <c r="CQ10" s="8">
        <v>4926811.15</v>
      </c>
      <c r="CR10" s="8">
        <v>4105675.958333333</v>
      </c>
      <c r="CS10" s="8">
        <v>3596254.3100000005</v>
      </c>
      <c r="CT10" s="8">
        <v>-509421.6483333333</v>
      </c>
      <c r="CU10" s="8">
        <v>-12.40774122223053</v>
      </c>
      <c r="CV10" s="8" t="s">
        <v>93</v>
      </c>
      <c r="CW10" s="8">
        <v>801847.54</v>
      </c>
      <c r="CX10" s="8">
        <v>1136000</v>
      </c>
      <c r="CY10" s="8">
        <v>946666.6666666667</v>
      </c>
      <c r="CZ10" s="8">
        <v>1206291.23</v>
      </c>
      <c r="DA10" s="8">
        <v>259624.56333333332</v>
      </c>
      <c r="DB10" s="8">
        <v>27.425129929577462</v>
      </c>
      <c r="DC10" s="8" t="s">
        <v>92</v>
      </c>
      <c r="DD10" s="8">
        <v>1115802.49</v>
      </c>
      <c r="DE10" s="8">
        <v>1000000</v>
      </c>
      <c r="DF10" s="8">
        <v>833333.3333333334</v>
      </c>
      <c r="DG10" s="8">
        <v>818615.31</v>
      </c>
      <c r="DH10" s="8">
        <v>-14718.023333333333</v>
      </c>
      <c r="DI10" s="8">
        <v>-1.7661628</v>
      </c>
      <c r="DJ10" s="8" t="s">
        <v>93</v>
      </c>
      <c r="DK10" s="8">
        <f t="shared" si="0"/>
        <v>191095649.41999993</v>
      </c>
      <c r="DL10" s="8">
        <f t="shared" si="0"/>
        <v>188771884.15</v>
      </c>
      <c r="DM10" s="8">
        <f t="shared" si="0"/>
        <v>157309903.4583333</v>
      </c>
      <c r="DN10" s="8">
        <f t="shared" si="0"/>
        <v>153876292.49</v>
      </c>
      <c r="DO10" s="8">
        <f t="shared" si="1"/>
        <v>-3433610.968333304</v>
      </c>
      <c r="DP10" s="8">
        <f>DO10/DM10*100</f>
        <v>-2.1827048983236867</v>
      </c>
      <c r="DQ10" s="8" t="s">
        <v>92</v>
      </c>
    </row>
    <row r="11" spans="1:121" ht="13.5" customHeight="1">
      <c r="A11" s="7" t="s">
        <v>28</v>
      </c>
      <c r="B11" s="7" t="s">
        <v>5</v>
      </c>
      <c r="C11" s="14">
        <v>5662100.55</v>
      </c>
      <c r="D11" s="14">
        <v>4000000</v>
      </c>
      <c r="E11" s="14">
        <v>3333333.3333333335</v>
      </c>
      <c r="F11" s="14">
        <v>3574318.52</v>
      </c>
      <c r="G11" s="14">
        <v>240985.18666666668</v>
      </c>
      <c r="H11" s="14">
        <v>7.2295556</v>
      </c>
      <c r="I11" s="15" t="s">
        <v>92</v>
      </c>
      <c r="J11" s="16">
        <v>847709.95</v>
      </c>
      <c r="K11" s="16">
        <v>200000</v>
      </c>
      <c r="L11" s="16">
        <v>166666.6666666667</v>
      </c>
      <c r="M11" s="16">
        <v>156303.33999999997</v>
      </c>
      <c r="N11" s="8">
        <v>-10363.326666666668</v>
      </c>
      <c r="O11" s="8">
        <v>-6.217996</v>
      </c>
      <c r="P11" s="8" t="s">
        <v>93</v>
      </c>
      <c r="Q11" s="8">
        <v>102845.47</v>
      </c>
      <c r="R11" s="8">
        <v>62000</v>
      </c>
      <c r="S11" s="8">
        <v>51666.66666666667</v>
      </c>
      <c r="T11" s="8">
        <v>62756.82</v>
      </c>
      <c r="U11" s="8">
        <v>11090.153333333334</v>
      </c>
      <c r="V11" s="8">
        <v>21.464812903225805</v>
      </c>
      <c r="W11" s="8" t="s">
        <v>92</v>
      </c>
      <c r="X11" s="8">
        <v>198825.97</v>
      </c>
      <c r="Y11" s="8">
        <v>350000</v>
      </c>
      <c r="Z11" s="8">
        <v>291666.6666666667</v>
      </c>
      <c r="AA11" s="8">
        <v>122056.56999999999</v>
      </c>
      <c r="AB11" s="8">
        <v>-169610.09666666668</v>
      </c>
      <c r="AC11" s="8">
        <v>-58.15203314285714</v>
      </c>
      <c r="AD11" s="8" t="s">
        <v>93</v>
      </c>
      <c r="AE11" s="8">
        <v>46656</v>
      </c>
      <c r="AF11" s="8">
        <v>8062</v>
      </c>
      <c r="AG11" s="8">
        <v>6718.333333333333</v>
      </c>
      <c r="AH11" s="8">
        <v>9906</v>
      </c>
      <c r="AI11" s="8">
        <v>3187.6666666666665</v>
      </c>
      <c r="AJ11" s="8">
        <v>47.44728355246837</v>
      </c>
      <c r="AK11" s="8" t="s">
        <v>92</v>
      </c>
      <c r="AL11" s="8">
        <v>27149</v>
      </c>
      <c r="AM11" s="8">
        <v>20000</v>
      </c>
      <c r="AN11" s="8">
        <v>16666.666666666668</v>
      </c>
      <c r="AO11" s="8">
        <v>14348</v>
      </c>
      <c r="AP11" s="8">
        <v>-2318.6666666666665</v>
      </c>
      <c r="AQ11" s="8">
        <v>-13.912</v>
      </c>
      <c r="AR11" s="8" t="s">
        <v>93</v>
      </c>
      <c r="AS11" s="8">
        <v>532264.15</v>
      </c>
      <c r="AT11" s="8">
        <v>387279</v>
      </c>
      <c r="AU11" s="8">
        <v>322732.5</v>
      </c>
      <c r="AV11" s="8">
        <v>188864</v>
      </c>
      <c r="AW11" s="8">
        <v>-133868.5</v>
      </c>
      <c r="AX11" s="8">
        <v>-41.47970842725787</v>
      </c>
      <c r="AY11" s="8" t="s">
        <v>93</v>
      </c>
      <c r="AZ11" s="9">
        <v>412237.5</v>
      </c>
      <c r="BA11" s="9">
        <v>150000</v>
      </c>
      <c r="BB11" s="8">
        <v>125000</v>
      </c>
      <c r="BC11" s="8">
        <v>163663</v>
      </c>
      <c r="BD11" s="8">
        <v>38663</v>
      </c>
      <c r="BE11" s="8">
        <v>30.9304</v>
      </c>
      <c r="BF11" s="8" t="s">
        <v>92</v>
      </c>
      <c r="BG11" s="8">
        <v>39174.5</v>
      </c>
      <c r="BH11" s="8">
        <v>25000</v>
      </c>
      <c r="BI11" s="8">
        <v>20833.333333333332</v>
      </c>
      <c r="BJ11" s="8">
        <v>24876</v>
      </c>
      <c r="BK11" s="8">
        <v>4042.666666666667</v>
      </c>
      <c r="BL11" s="8">
        <v>19.4048</v>
      </c>
      <c r="BM11" s="8" t="s">
        <v>92</v>
      </c>
      <c r="BN11" s="8">
        <v>164073</v>
      </c>
      <c r="BO11" s="8">
        <v>300000</v>
      </c>
      <c r="BP11" s="8">
        <v>250000</v>
      </c>
      <c r="BQ11" s="8">
        <v>134184</v>
      </c>
      <c r="BR11" s="8">
        <v>-115816</v>
      </c>
      <c r="BS11" s="8">
        <v>-46.3264</v>
      </c>
      <c r="BT11" s="8" t="s">
        <v>93</v>
      </c>
      <c r="BU11" s="8">
        <v>95132</v>
      </c>
      <c r="BV11" s="8">
        <v>58000</v>
      </c>
      <c r="BW11" s="8">
        <v>48333.33333333333</v>
      </c>
      <c r="BX11" s="8">
        <v>46823</v>
      </c>
      <c r="BY11" s="8">
        <v>-1510.3333333333333</v>
      </c>
      <c r="BZ11" s="8">
        <v>-3.1248275862068966</v>
      </c>
      <c r="CA11" s="8" t="s">
        <v>93</v>
      </c>
      <c r="CB11" s="8">
        <v>525653.5</v>
      </c>
      <c r="CC11" s="8">
        <v>440000</v>
      </c>
      <c r="CD11" s="8">
        <v>366666.6666666667</v>
      </c>
      <c r="CE11" s="8">
        <v>302634.16</v>
      </c>
      <c r="CF11" s="8">
        <v>-64032.506666666675</v>
      </c>
      <c r="CG11" s="8">
        <v>-17.46341090909091</v>
      </c>
      <c r="CH11" s="8" t="s">
        <v>93</v>
      </c>
      <c r="CI11" s="8">
        <v>4492</v>
      </c>
      <c r="CJ11" s="8">
        <v>2600</v>
      </c>
      <c r="CK11" s="8">
        <v>2166.6666666666665</v>
      </c>
      <c r="CL11" s="8">
        <v>5456</v>
      </c>
      <c r="CM11" s="8">
        <v>3289.333333333333</v>
      </c>
      <c r="CN11" s="8">
        <v>151.8153846153846</v>
      </c>
      <c r="CO11" s="8" t="s">
        <v>92</v>
      </c>
      <c r="CP11" s="8">
        <v>88993</v>
      </c>
      <c r="CQ11" s="8">
        <v>50000</v>
      </c>
      <c r="CR11" s="8">
        <v>41666.666666666664</v>
      </c>
      <c r="CS11" s="8">
        <v>42490</v>
      </c>
      <c r="CT11" s="8">
        <v>823.3333333333333</v>
      </c>
      <c r="CU11" s="8">
        <v>1.976</v>
      </c>
      <c r="CV11" s="8" t="s">
        <v>92</v>
      </c>
      <c r="CW11" s="8">
        <v>0</v>
      </c>
      <c r="CX11" s="8">
        <v>0</v>
      </c>
      <c r="CY11" s="13">
        <v>0</v>
      </c>
      <c r="CZ11" s="13">
        <v>800</v>
      </c>
      <c r="DA11" s="8">
        <v>800</v>
      </c>
      <c r="DB11" s="8"/>
      <c r="DC11" s="8" t="s">
        <v>92</v>
      </c>
      <c r="DD11" s="8">
        <v>840</v>
      </c>
      <c r="DE11" s="8">
        <v>450</v>
      </c>
      <c r="DF11" s="8">
        <v>375</v>
      </c>
      <c r="DG11" s="8">
        <v>0</v>
      </c>
      <c r="DH11" s="8">
        <v>-375</v>
      </c>
      <c r="DI11" s="8">
        <v>-100</v>
      </c>
      <c r="DJ11" s="8" t="s">
        <v>93</v>
      </c>
      <c r="DK11" s="8">
        <f t="shared" si="0"/>
        <v>8748146.59</v>
      </c>
      <c r="DL11" s="8">
        <f t="shared" si="0"/>
        <v>6053391</v>
      </c>
      <c r="DM11" s="8">
        <f t="shared" si="0"/>
        <v>5044492.5</v>
      </c>
      <c r="DN11" s="8">
        <f t="shared" si="0"/>
        <v>4849479.41</v>
      </c>
      <c r="DO11" s="8">
        <f t="shared" si="1"/>
        <v>-195013.08999999985</v>
      </c>
      <c r="DP11" s="8">
        <f>DO11/DM12*100</f>
        <v>-0.09321069793009158</v>
      </c>
      <c r="DQ11" s="8" t="s">
        <v>93</v>
      </c>
    </row>
    <row r="12" spans="1:121" ht="13.5" customHeight="1">
      <c r="A12" s="7" t="s">
        <v>29</v>
      </c>
      <c r="B12" s="7" t="s">
        <v>6</v>
      </c>
      <c r="C12" s="14">
        <v>135646301.21</v>
      </c>
      <c r="D12" s="14">
        <v>141000000</v>
      </c>
      <c r="E12" s="14">
        <v>117500000</v>
      </c>
      <c r="F12" s="14">
        <v>126649344.92000002</v>
      </c>
      <c r="G12" s="14">
        <v>9149344.92</v>
      </c>
      <c r="H12" s="14">
        <v>7.786676527659575</v>
      </c>
      <c r="I12" s="15" t="s">
        <v>92</v>
      </c>
      <c r="J12" s="16">
        <v>36181179.3</v>
      </c>
      <c r="K12" s="16">
        <v>36565000</v>
      </c>
      <c r="L12" s="16">
        <v>30470833.333333332</v>
      </c>
      <c r="M12" s="16">
        <v>26870635.25</v>
      </c>
      <c r="N12" s="8">
        <v>-3600198.0833333335</v>
      </c>
      <c r="O12" s="8">
        <v>-11.81522685628333</v>
      </c>
      <c r="P12" s="8" t="s">
        <v>93</v>
      </c>
      <c r="Q12" s="8">
        <v>4799071</v>
      </c>
      <c r="R12" s="8">
        <v>5800000</v>
      </c>
      <c r="S12" s="8">
        <v>4833333.333333333</v>
      </c>
      <c r="T12" s="8">
        <v>4592218</v>
      </c>
      <c r="U12" s="8">
        <v>-241115.3333333333</v>
      </c>
      <c r="V12" s="8">
        <v>-4.988593103448276</v>
      </c>
      <c r="W12" s="8" t="s">
        <v>93</v>
      </c>
      <c r="X12" s="8">
        <v>4089574.6</v>
      </c>
      <c r="Y12" s="8">
        <v>4350000</v>
      </c>
      <c r="Z12" s="8">
        <v>3625000</v>
      </c>
      <c r="AA12" s="8">
        <v>3381702.17</v>
      </c>
      <c r="AB12" s="8">
        <v>-243297.83</v>
      </c>
      <c r="AC12" s="8">
        <v>-6.711664275862069</v>
      </c>
      <c r="AD12" s="8" t="s">
        <v>93</v>
      </c>
      <c r="AE12" s="8">
        <v>3518886</v>
      </c>
      <c r="AF12" s="8">
        <v>3595000</v>
      </c>
      <c r="AG12" s="8">
        <v>2995833.3333333335</v>
      </c>
      <c r="AH12" s="8">
        <v>3128390.5</v>
      </c>
      <c r="AI12" s="8">
        <v>132557.1666666667</v>
      </c>
      <c r="AJ12" s="8">
        <v>4.424717663421419</v>
      </c>
      <c r="AK12" s="8" t="s">
        <v>92</v>
      </c>
      <c r="AL12" s="8">
        <v>2243056</v>
      </c>
      <c r="AM12" s="8">
        <v>2350000</v>
      </c>
      <c r="AN12" s="8">
        <v>1958333.3333333333</v>
      </c>
      <c r="AO12" s="8">
        <v>1711269</v>
      </c>
      <c r="AP12" s="8">
        <v>-247064.3333333333</v>
      </c>
      <c r="AQ12" s="8">
        <v>-12.616051063829786</v>
      </c>
      <c r="AR12" s="8" t="s">
        <v>93</v>
      </c>
      <c r="AS12" s="8">
        <v>9566652</v>
      </c>
      <c r="AT12" s="8">
        <v>10769102</v>
      </c>
      <c r="AU12" s="8">
        <v>8974251.666666666</v>
      </c>
      <c r="AV12" s="8">
        <v>7861796</v>
      </c>
      <c r="AW12" s="8">
        <v>-1112455.6666666667</v>
      </c>
      <c r="AX12" s="8">
        <v>-12.3960827931614</v>
      </c>
      <c r="AY12" s="8" t="s">
        <v>93</v>
      </c>
      <c r="AZ12" s="9">
        <v>5018814</v>
      </c>
      <c r="BA12" s="9">
        <v>1653000</v>
      </c>
      <c r="BB12" s="8">
        <v>1377500</v>
      </c>
      <c r="BC12" s="8">
        <v>4414945</v>
      </c>
      <c r="BD12" s="8">
        <v>3037445</v>
      </c>
      <c r="BE12" s="8">
        <v>220.50417422867514</v>
      </c>
      <c r="BF12" s="8" t="s">
        <v>92</v>
      </c>
      <c r="BG12" s="8">
        <v>2564811.7</v>
      </c>
      <c r="BH12" s="8">
        <v>3144768</v>
      </c>
      <c r="BI12" s="8">
        <v>2620640</v>
      </c>
      <c r="BJ12" s="8">
        <v>2409317</v>
      </c>
      <c r="BK12" s="8">
        <v>-211323</v>
      </c>
      <c r="BL12" s="8">
        <v>-8.063793577141462</v>
      </c>
      <c r="BM12" s="8" t="s">
        <v>93</v>
      </c>
      <c r="BN12" s="8">
        <v>5864803</v>
      </c>
      <c r="BO12" s="8">
        <v>6500000</v>
      </c>
      <c r="BP12" s="8">
        <v>5416666.666666667</v>
      </c>
      <c r="BQ12" s="8">
        <v>5372025</v>
      </c>
      <c r="BR12" s="8">
        <v>-44641.666666666664</v>
      </c>
      <c r="BS12" s="8">
        <v>-0.8241538461538462</v>
      </c>
      <c r="BT12" s="8" t="s">
        <v>93</v>
      </c>
      <c r="BU12" s="8">
        <v>6583194.54</v>
      </c>
      <c r="BV12" s="8">
        <v>6150000</v>
      </c>
      <c r="BW12" s="8">
        <v>5125000</v>
      </c>
      <c r="BX12" s="8">
        <v>4717845</v>
      </c>
      <c r="BY12" s="8">
        <v>-407155</v>
      </c>
      <c r="BZ12" s="8">
        <v>-7.944487804878048</v>
      </c>
      <c r="CA12" s="8" t="s">
        <v>93</v>
      </c>
      <c r="CB12" s="8">
        <v>10690853</v>
      </c>
      <c r="CC12" s="8">
        <v>10633000</v>
      </c>
      <c r="CD12" s="8">
        <v>8860833.333333334</v>
      </c>
      <c r="CE12" s="8">
        <v>8534334</v>
      </c>
      <c r="CF12" s="8">
        <v>-326499.3333333333</v>
      </c>
      <c r="CG12" s="8">
        <v>-3.6847474842471555</v>
      </c>
      <c r="CH12" s="8" t="s">
        <v>93</v>
      </c>
      <c r="CI12" s="8">
        <v>1599314.55</v>
      </c>
      <c r="CJ12" s="8">
        <v>1484200</v>
      </c>
      <c r="CK12" s="8">
        <v>1236833.3333333335</v>
      </c>
      <c r="CL12" s="8">
        <v>1451569.75</v>
      </c>
      <c r="CM12" s="8">
        <v>214736.41666666666</v>
      </c>
      <c r="CN12" s="8">
        <v>17.36179086376499</v>
      </c>
      <c r="CO12" s="8" t="s">
        <v>92</v>
      </c>
      <c r="CP12" s="8">
        <v>13068338.5</v>
      </c>
      <c r="CQ12" s="8">
        <v>13512427.5</v>
      </c>
      <c r="CR12" s="8">
        <v>11260356.25</v>
      </c>
      <c r="CS12" s="8">
        <v>10250120.25</v>
      </c>
      <c r="CT12" s="8">
        <v>-1010236</v>
      </c>
      <c r="CU12" s="8">
        <v>-8.971616683974807</v>
      </c>
      <c r="CV12" s="8" t="s">
        <v>93</v>
      </c>
      <c r="CW12" s="8">
        <v>2103034.92</v>
      </c>
      <c r="CX12" s="8">
        <v>1804500</v>
      </c>
      <c r="CY12" s="8">
        <v>1503750</v>
      </c>
      <c r="CZ12" s="8">
        <v>1908992.5</v>
      </c>
      <c r="DA12" s="8">
        <v>405242.5</v>
      </c>
      <c r="DB12" s="8">
        <v>26.948794679966753</v>
      </c>
      <c r="DC12" s="8" t="s">
        <v>92</v>
      </c>
      <c r="DD12" s="8">
        <v>1898998</v>
      </c>
      <c r="DE12" s="8">
        <v>1750000</v>
      </c>
      <c r="DF12" s="8">
        <v>1458333.3333333335</v>
      </c>
      <c r="DG12" s="8">
        <v>1496535</v>
      </c>
      <c r="DH12" s="8">
        <v>38201.666666666664</v>
      </c>
      <c r="DI12" s="8">
        <v>2.619542857142857</v>
      </c>
      <c r="DJ12" s="8" t="s">
        <v>92</v>
      </c>
      <c r="DK12" s="8">
        <f t="shared" si="0"/>
        <v>245436882.31999996</v>
      </c>
      <c r="DL12" s="8">
        <f t="shared" si="0"/>
        <v>251060997.5</v>
      </c>
      <c r="DM12" s="8">
        <f t="shared" si="0"/>
        <v>209217497.91666672</v>
      </c>
      <c r="DN12" s="8">
        <f t="shared" si="0"/>
        <v>214751039.34</v>
      </c>
      <c r="DO12" s="8">
        <f t="shared" si="1"/>
        <v>5533541.423333287</v>
      </c>
      <c r="DP12" s="8">
        <f>DO12/DM13*100</f>
        <v>0.7453106783344216</v>
      </c>
      <c r="DQ12" s="8" t="s">
        <v>93</v>
      </c>
    </row>
    <row r="13" spans="1:121" ht="13.5" customHeight="1">
      <c r="A13" s="7" t="s">
        <v>30</v>
      </c>
      <c r="B13" s="7" t="s">
        <v>7</v>
      </c>
      <c r="C13" s="14">
        <v>312754115.82</v>
      </c>
      <c r="D13" s="14">
        <v>331500000</v>
      </c>
      <c r="E13" s="14">
        <v>276250000</v>
      </c>
      <c r="F13" s="14">
        <v>280912005.86</v>
      </c>
      <c r="G13" s="14">
        <v>4662005.86</v>
      </c>
      <c r="H13" s="14">
        <v>1.6876039312217195</v>
      </c>
      <c r="I13" s="15" t="s">
        <v>92</v>
      </c>
      <c r="J13" s="16">
        <v>129741553.6</v>
      </c>
      <c r="K13" s="16">
        <v>140000000</v>
      </c>
      <c r="L13" s="16">
        <v>116666666.66666666</v>
      </c>
      <c r="M13" s="16">
        <v>116401666.48</v>
      </c>
      <c r="N13" s="8">
        <v>-265000.18666666665</v>
      </c>
      <c r="O13" s="8">
        <v>-0.22714301714285715</v>
      </c>
      <c r="P13" s="8" t="s">
        <v>93</v>
      </c>
      <c r="Q13" s="8">
        <v>33485901.02</v>
      </c>
      <c r="R13" s="8">
        <v>35000000</v>
      </c>
      <c r="S13" s="8">
        <v>29166666.666666668</v>
      </c>
      <c r="T13" s="8">
        <v>27350657.47</v>
      </c>
      <c r="U13" s="8">
        <v>-1816009.1966666668</v>
      </c>
      <c r="V13" s="8">
        <v>-6.226317245714286</v>
      </c>
      <c r="W13" s="8" t="s">
        <v>93</v>
      </c>
      <c r="X13" s="8">
        <v>28246715.73</v>
      </c>
      <c r="Y13" s="8">
        <v>28700000</v>
      </c>
      <c r="Z13" s="8">
        <v>23916666.666666664</v>
      </c>
      <c r="AA13" s="8">
        <v>26085191.770000003</v>
      </c>
      <c r="AB13" s="8">
        <v>2168525.1033333335</v>
      </c>
      <c r="AC13" s="8">
        <v>9.067003916376306</v>
      </c>
      <c r="AD13" s="8" t="s">
        <v>92</v>
      </c>
      <c r="AE13" s="8">
        <v>27726659.15</v>
      </c>
      <c r="AF13" s="8">
        <v>29519615.92</v>
      </c>
      <c r="AG13" s="8">
        <v>24599679.933333334</v>
      </c>
      <c r="AH13" s="8">
        <v>24668580</v>
      </c>
      <c r="AI13" s="8">
        <v>68900.06666666667</v>
      </c>
      <c r="AJ13" s="8">
        <v>0.2800852159596797</v>
      </c>
      <c r="AK13" s="8" t="s">
        <v>92</v>
      </c>
      <c r="AL13" s="8">
        <v>30383798.78</v>
      </c>
      <c r="AM13" s="8">
        <v>32200000</v>
      </c>
      <c r="AN13" s="8">
        <v>26833333.333333336</v>
      </c>
      <c r="AO13" s="8">
        <v>26549055.16</v>
      </c>
      <c r="AP13" s="8">
        <v>-284278.17333333334</v>
      </c>
      <c r="AQ13" s="8">
        <v>-1.0594217639751553</v>
      </c>
      <c r="AR13" s="8" t="s">
        <v>93</v>
      </c>
      <c r="AS13" s="8">
        <v>51224014.27</v>
      </c>
      <c r="AT13" s="8">
        <v>53785214.98</v>
      </c>
      <c r="AU13" s="8">
        <v>44821012.483333334</v>
      </c>
      <c r="AV13" s="8">
        <v>46716341.63</v>
      </c>
      <c r="AW13" s="8">
        <v>1895329.1466666665</v>
      </c>
      <c r="AX13" s="8">
        <v>4.228662053030248</v>
      </c>
      <c r="AY13" s="8" t="s">
        <v>92</v>
      </c>
      <c r="AZ13" s="9">
        <v>21733714.59</v>
      </c>
      <c r="BA13" s="9">
        <v>22123104</v>
      </c>
      <c r="BB13" s="8">
        <v>18435920</v>
      </c>
      <c r="BC13" s="8">
        <v>21685961.8</v>
      </c>
      <c r="BD13" s="8">
        <v>3250041.8</v>
      </c>
      <c r="BE13" s="8">
        <v>17.62885605925823</v>
      </c>
      <c r="BF13" s="8" t="s">
        <v>92</v>
      </c>
      <c r="BG13" s="8">
        <v>24879435</v>
      </c>
      <c r="BH13" s="8">
        <v>27706480</v>
      </c>
      <c r="BI13" s="8">
        <v>23088733.333333336</v>
      </c>
      <c r="BJ13" s="8">
        <v>22669116.38</v>
      </c>
      <c r="BK13" s="8">
        <v>-419616.9533333333</v>
      </c>
      <c r="BL13" s="8">
        <v>-1.8174100210492277</v>
      </c>
      <c r="BM13" s="8" t="s">
        <v>93</v>
      </c>
      <c r="BN13" s="8">
        <v>30196838</v>
      </c>
      <c r="BO13" s="8">
        <v>33000000</v>
      </c>
      <c r="BP13" s="8">
        <v>27500000</v>
      </c>
      <c r="BQ13" s="8">
        <v>26481385.67</v>
      </c>
      <c r="BR13" s="8">
        <v>-1018614.33</v>
      </c>
      <c r="BS13" s="8">
        <v>-3.7040521090909095</v>
      </c>
      <c r="BT13" s="8" t="s">
        <v>93</v>
      </c>
      <c r="BU13" s="8">
        <v>28559199.79</v>
      </c>
      <c r="BV13" s="8">
        <v>30056000</v>
      </c>
      <c r="BW13" s="8">
        <v>25046666.666666668</v>
      </c>
      <c r="BX13" s="8">
        <v>25284965.8</v>
      </c>
      <c r="BY13" s="8">
        <v>238299.13333333333</v>
      </c>
      <c r="BZ13" s="8">
        <v>0.9514205483098217</v>
      </c>
      <c r="CA13" s="8" t="s">
        <v>92</v>
      </c>
      <c r="CB13" s="8">
        <v>35041233.15</v>
      </c>
      <c r="CC13" s="8">
        <v>36793400</v>
      </c>
      <c r="CD13" s="8">
        <v>30661166.666666668</v>
      </c>
      <c r="CE13" s="8">
        <v>32323529.99</v>
      </c>
      <c r="CF13" s="8">
        <v>1662363.3233333335</v>
      </c>
      <c r="CG13" s="8">
        <v>5.421722341506901</v>
      </c>
      <c r="CH13" s="8" t="s">
        <v>92</v>
      </c>
      <c r="CI13" s="8">
        <v>14555398.55</v>
      </c>
      <c r="CJ13" s="8">
        <v>17000000</v>
      </c>
      <c r="CK13" s="8">
        <v>14166666.666666668</v>
      </c>
      <c r="CL13" s="8">
        <v>14145329.06</v>
      </c>
      <c r="CM13" s="8">
        <v>-21337.606666666667</v>
      </c>
      <c r="CN13" s="8">
        <v>-0.1506184</v>
      </c>
      <c r="CO13" s="8" t="s">
        <v>93</v>
      </c>
      <c r="CP13" s="8">
        <v>29346522.2</v>
      </c>
      <c r="CQ13" s="8">
        <v>31353334</v>
      </c>
      <c r="CR13" s="8">
        <v>26127778.333333332</v>
      </c>
      <c r="CS13" s="8">
        <v>27041636.6</v>
      </c>
      <c r="CT13" s="8">
        <v>913858.2666666667</v>
      </c>
      <c r="CU13" s="8">
        <v>3.497650106365084</v>
      </c>
      <c r="CV13" s="8" t="s">
        <v>92</v>
      </c>
      <c r="CW13" s="8">
        <v>22433870.18</v>
      </c>
      <c r="CX13" s="8">
        <v>22800000</v>
      </c>
      <c r="CY13" s="8">
        <v>19000000</v>
      </c>
      <c r="CZ13" s="8">
        <v>18898186.06</v>
      </c>
      <c r="DA13" s="8">
        <v>-101813.94</v>
      </c>
      <c r="DB13" s="8">
        <v>-0.5358628421052631</v>
      </c>
      <c r="DC13" s="8" t="s">
        <v>93</v>
      </c>
      <c r="DD13" s="8">
        <v>17225030</v>
      </c>
      <c r="DE13" s="8">
        <v>19400000</v>
      </c>
      <c r="DF13" s="8">
        <v>16166666.666666666</v>
      </c>
      <c r="DG13" s="8">
        <v>15897314.43</v>
      </c>
      <c r="DH13" s="8">
        <v>-269352.2366666667</v>
      </c>
      <c r="DI13" s="8">
        <v>-1.6660963092783505</v>
      </c>
      <c r="DJ13" s="8" t="s">
        <v>93</v>
      </c>
      <c r="DK13" s="8">
        <f t="shared" si="0"/>
        <v>837533999.8299998</v>
      </c>
      <c r="DL13" s="8">
        <f t="shared" si="0"/>
        <v>890937148.9</v>
      </c>
      <c r="DM13" s="8">
        <f t="shared" si="0"/>
        <v>742447624.0833333</v>
      </c>
      <c r="DN13" s="8">
        <f t="shared" si="0"/>
        <v>753110924.1599998</v>
      </c>
      <c r="DO13" s="8">
        <f t="shared" si="1"/>
        <v>10663300.076666594</v>
      </c>
      <c r="DP13" s="8">
        <f>DO13/DM14*100</f>
        <v>6.838718631362801</v>
      </c>
      <c r="DQ13" s="8" t="s">
        <v>92</v>
      </c>
    </row>
    <row r="14" spans="1:121" ht="13.5" customHeight="1">
      <c r="A14" s="7" t="s">
        <v>31</v>
      </c>
      <c r="B14" s="7" t="s">
        <v>8</v>
      </c>
      <c r="C14" s="14">
        <v>93448448.98</v>
      </c>
      <c r="D14" s="14">
        <v>74000000</v>
      </c>
      <c r="E14" s="14">
        <v>61666666.66666667</v>
      </c>
      <c r="F14" s="14">
        <v>60851225.089999996</v>
      </c>
      <c r="G14" s="14">
        <v>-815441.5766666667</v>
      </c>
      <c r="H14" s="14">
        <v>-1.3223376918918919</v>
      </c>
      <c r="I14" s="15" t="s">
        <v>93</v>
      </c>
      <c r="J14" s="16">
        <v>26675266.43</v>
      </c>
      <c r="K14" s="16">
        <v>18550000</v>
      </c>
      <c r="L14" s="16">
        <v>15458333.333333334</v>
      </c>
      <c r="M14" s="16">
        <v>15890067.629999999</v>
      </c>
      <c r="N14" s="8">
        <v>431734.2966666667</v>
      </c>
      <c r="O14" s="8">
        <v>2.7928903288409708</v>
      </c>
      <c r="P14" s="8" t="s">
        <v>92</v>
      </c>
      <c r="Q14" s="8">
        <v>3316785.16</v>
      </c>
      <c r="R14" s="8">
        <v>3000000</v>
      </c>
      <c r="S14" s="8">
        <v>2500000</v>
      </c>
      <c r="T14" s="8">
        <v>2143101.7800000003</v>
      </c>
      <c r="U14" s="8">
        <v>-356898.22</v>
      </c>
      <c r="V14" s="8">
        <v>-14.2759288</v>
      </c>
      <c r="W14" s="8" t="s">
        <v>93</v>
      </c>
      <c r="X14" s="8">
        <v>3758042.41</v>
      </c>
      <c r="Y14" s="8">
        <v>920000</v>
      </c>
      <c r="Z14" s="8">
        <v>766666.6666666667</v>
      </c>
      <c r="AA14" s="8">
        <v>3423419.59</v>
      </c>
      <c r="AB14" s="8">
        <v>2656752.9233333333</v>
      </c>
      <c r="AC14" s="8">
        <v>346.53299</v>
      </c>
      <c r="AD14" s="8" t="s">
        <v>92</v>
      </c>
      <c r="AE14" s="8">
        <v>7290847.32</v>
      </c>
      <c r="AF14" s="8">
        <v>7290360</v>
      </c>
      <c r="AG14" s="8">
        <v>6075300</v>
      </c>
      <c r="AH14" s="8">
        <v>5079057.550000001</v>
      </c>
      <c r="AI14" s="8">
        <v>-996242.45</v>
      </c>
      <c r="AJ14" s="8">
        <v>-16.398242885125015</v>
      </c>
      <c r="AK14" s="8" t="s">
        <v>93</v>
      </c>
      <c r="AL14" s="8">
        <v>4550028.98</v>
      </c>
      <c r="AM14" s="8">
        <v>4000000</v>
      </c>
      <c r="AN14" s="8">
        <v>3333333.3333333335</v>
      </c>
      <c r="AO14" s="8">
        <v>3686017.17</v>
      </c>
      <c r="AP14" s="8">
        <v>352683.83666666667</v>
      </c>
      <c r="AQ14" s="8">
        <v>10.5805151</v>
      </c>
      <c r="AR14" s="8" t="s">
        <v>92</v>
      </c>
      <c r="AS14" s="8">
        <v>171537286.77</v>
      </c>
      <c r="AT14" s="8">
        <v>31910877.76</v>
      </c>
      <c r="AU14" s="8">
        <v>26592398.133333333</v>
      </c>
      <c r="AV14" s="8">
        <v>24825834.089999996</v>
      </c>
      <c r="AW14" s="8">
        <v>-1766564.0433333332</v>
      </c>
      <c r="AX14" s="8">
        <v>-6.6431167075486925</v>
      </c>
      <c r="AY14" s="8" t="s">
        <v>93</v>
      </c>
      <c r="AZ14" s="9">
        <v>3392827.96</v>
      </c>
      <c r="BA14" s="9">
        <v>2940000</v>
      </c>
      <c r="BB14" s="8">
        <v>2450000</v>
      </c>
      <c r="BC14" s="8">
        <v>4094537.67</v>
      </c>
      <c r="BD14" s="8">
        <v>1644537.67</v>
      </c>
      <c r="BE14" s="8">
        <v>67.12398653061224</v>
      </c>
      <c r="BF14" s="8" t="s">
        <v>92</v>
      </c>
      <c r="BG14" s="8">
        <v>5031094.95</v>
      </c>
      <c r="BH14" s="8">
        <v>13560886</v>
      </c>
      <c r="BI14" s="8">
        <v>11300738.333333334</v>
      </c>
      <c r="BJ14" s="8">
        <v>11655696.48</v>
      </c>
      <c r="BK14" s="8">
        <v>354958.14666666667</v>
      </c>
      <c r="BL14" s="8">
        <v>3.141017305211474</v>
      </c>
      <c r="BM14" s="8" t="s">
        <v>92</v>
      </c>
      <c r="BN14" s="8">
        <v>6283225.95</v>
      </c>
      <c r="BO14" s="8">
        <v>4000000</v>
      </c>
      <c r="BP14" s="8">
        <v>3333333.3333333335</v>
      </c>
      <c r="BQ14" s="8">
        <v>3180400.05</v>
      </c>
      <c r="BR14" s="8">
        <v>-152933.28333333333</v>
      </c>
      <c r="BS14" s="8">
        <v>-4.5879985</v>
      </c>
      <c r="BT14" s="8" t="s">
        <v>93</v>
      </c>
      <c r="BU14" s="8">
        <v>6001182.99</v>
      </c>
      <c r="BV14" s="8">
        <v>4500000</v>
      </c>
      <c r="BW14" s="8">
        <v>3750000</v>
      </c>
      <c r="BX14" s="8">
        <v>3148743.83</v>
      </c>
      <c r="BY14" s="8">
        <v>-601256.17</v>
      </c>
      <c r="BZ14" s="8">
        <v>-16.033497866666668</v>
      </c>
      <c r="CA14" s="8" t="s">
        <v>93</v>
      </c>
      <c r="CB14" s="8">
        <v>49067243.69</v>
      </c>
      <c r="CC14" s="8">
        <v>9846900</v>
      </c>
      <c r="CD14" s="8">
        <v>8205750</v>
      </c>
      <c r="CE14" s="8">
        <v>12540573.91</v>
      </c>
      <c r="CF14" s="8">
        <v>4334823.91</v>
      </c>
      <c r="CG14" s="8">
        <v>52.82666313255949</v>
      </c>
      <c r="CH14" s="8" t="s">
        <v>92</v>
      </c>
      <c r="CI14" s="8">
        <v>3517923.22</v>
      </c>
      <c r="CJ14" s="8">
        <v>2746700</v>
      </c>
      <c r="CK14" s="8">
        <v>2288916.6666666665</v>
      </c>
      <c r="CL14" s="8">
        <v>2212848.81</v>
      </c>
      <c r="CM14" s="8">
        <v>-76067.85666666666</v>
      </c>
      <c r="CN14" s="8">
        <v>-3.3233126297010958</v>
      </c>
      <c r="CO14" s="8" t="s">
        <v>93</v>
      </c>
      <c r="CP14" s="8">
        <v>8423047.75</v>
      </c>
      <c r="CQ14" s="8">
        <v>4004768.45</v>
      </c>
      <c r="CR14" s="8">
        <v>3337307.0416666665</v>
      </c>
      <c r="CS14" s="8">
        <v>3624966.2</v>
      </c>
      <c r="CT14" s="8">
        <v>287659.1583333333</v>
      </c>
      <c r="CU14" s="8">
        <v>8.619499337096505</v>
      </c>
      <c r="CV14" s="8" t="s">
        <v>92</v>
      </c>
      <c r="CW14" s="8">
        <v>7704969.97</v>
      </c>
      <c r="CX14" s="8">
        <v>3340000</v>
      </c>
      <c r="CY14" s="8">
        <v>2783333.3333333335</v>
      </c>
      <c r="CZ14" s="8">
        <v>4642874.640000001</v>
      </c>
      <c r="DA14" s="8">
        <v>1859541.3066666666</v>
      </c>
      <c r="DB14" s="8">
        <v>66.80986730538922</v>
      </c>
      <c r="DC14" s="8" t="s">
        <v>92</v>
      </c>
      <c r="DD14" s="8">
        <v>3167770.02</v>
      </c>
      <c r="DE14" s="8">
        <v>2500000</v>
      </c>
      <c r="DF14" s="8">
        <v>2083333.3333333333</v>
      </c>
      <c r="DG14" s="8">
        <v>2083932.1700000002</v>
      </c>
      <c r="DH14" s="8">
        <v>598.8366666666667</v>
      </c>
      <c r="DI14" s="8">
        <v>0.02874416</v>
      </c>
      <c r="DJ14" s="8" t="s">
        <v>92</v>
      </c>
      <c r="DK14" s="8">
        <f t="shared" si="0"/>
        <v>403165992.54999995</v>
      </c>
      <c r="DL14" s="8">
        <f t="shared" si="0"/>
        <v>187110492.20999998</v>
      </c>
      <c r="DM14" s="8">
        <f t="shared" si="0"/>
        <v>155925410.17499998</v>
      </c>
      <c r="DN14" s="8">
        <f t="shared" si="0"/>
        <v>163083296.66</v>
      </c>
      <c r="DO14" s="8">
        <f t="shared" si="1"/>
        <v>7157886.485000014</v>
      </c>
      <c r="DP14" s="8">
        <f>DO14/DM15*100</f>
        <v>5.024869561416352</v>
      </c>
      <c r="DQ14" s="8" t="s">
        <v>93</v>
      </c>
    </row>
    <row r="15" spans="1:121" ht="13.5" customHeight="1">
      <c r="A15" s="7" t="s">
        <v>45</v>
      </c>
      <c r="B15" s="7" t="s">
        <v>48</v>
      </c>
      <c r="C15" s="14">
        <v>58917846.98</v>
      </c>
      <c r="D15" s="14">
        <v>90000000</v>
      </c>
      <c r="E15" s="14">
        <v>75000000</v>
      </c>
      <c r="F15" s="14">
        <v>63849587.9</v>
      </c>
      <c r="G15" s="14">
        <v>-11150412.1</v>
      </c>
      <c r="H15" s="14">
        <v>-14.867216133333335</v>
      </c>
      <c r="I15" s="15" t="s">
        <v>93</v>
      </c>
      <c r="J15" s="16">
        <v>32386370.51</v>
      </c>
      <c r="K15" s="16">
        <v>34000000</v>
      </c>
      <c r="L15" s="16">
        <v>28333333.333333336</v>
      </c>
      <c r="M15" s="16">
        <v>38465875.519999996</v>
      </c>
      <c r="N15" s="8">
        <v>10132542.186666666</v>
      </c>
      <c r="O15" s="8">
        <v>35.7619136</v>
      </c>
      <c r="P15" s="8" t="s">
        <v>92</v>
      </c>
      <c r="Q15" s="8">
        <v>1133567.06</v>
      </c>
      <c r="R15" s="8">
        <v>1664000</v>
      </c>
      <c r="S15" s="8">
        <v>1386666.6666666665</v>
      </c>
      <c r="T15" s="8">
        <v>3103990</v>
      </c>
      <c r="U15" s="8">
        <v>1717323.3333333333</v>
      </c>
      <c r="V15" s="8">
        <v>123.84543269230768</v>
      </c>
      <c r="W15" s="8" t="s">
        <v>92</v>
      </c>
      <c r="X15" s="8">
        <v>974186.59</v>
      </c>
      <c r="Y15" s="8">
        <v>11742000</v>
      </c>
      <c r="Z15" s="8">
        <v>9785000</v>
      </c>
      <c r="AA15" s="8">
        <v>1124049</v>
      </c>
      <c r="AB15" s="8">
        <v>-8660951</v>
      </c>
      <c r="AC15" s="8">
        <v>-88.5125293817067</v>
      </c>
      <c r="AD15" s="8" t="s">
        <v>93</v>
      </c>
      <c r="AE15" s="8">
        <v>785988.3</v>
      </c>
      <c r="AF15" s="8">
        <v>0</v>
      </c>
      <c r="AG15" s="8">
        <v>0</v>
      </c>
      <c r="AH15" s="8">
        <v>964134.07</v>
      </c>
      <c r="AI15" s="8">
        <v>964134.07</v>
      </c>
      <c r="AJ15" s="8"/>
      <c r="AK15" s="8" t="s">
        <v>92</v>
      </c>
      <c r="AL15" s="8">
        <v>665010.11</v>
      </c>
      <c r="AM15" s="8">
        <v>665000</v>
      </c>
      <c r="AN15" s="8">
        <v>554166.6666666667</v>
      </c>
      <c r="AO15" s="8">
        <v>772068.49</v>
      </c>
      <c r="AP15" s="8">
        <v>217901.82333333333</v>
      </c>
      <c r="AQ15" s="8">
        <v>39.32062977443609</v>
      </c>
      <c r="AR15" s="8" t="s">
        <v>92</v>
      </c>
      <c r="AS15" s="8">
        <v>2430000</v>
      </c>
      <c r="AT15" s="8">
        <v>1187250</v>
      </c>
      <c r="AU15" s="8">
        <v>989375</v>
      </c>
      <c r="AV15" s="8">
        <v>2282754.25</v>
      </c>
      <c r="AW15" s="8">
        <v>1293379.25</v>
      </c>
      <c r="AX15" s="8">
        <v>130.72689829437775</v>
      </c>
      <c r="AY15" s="8" t="s">
        <v>92</v>
      </c>
      <c r="AZ15" s="9">
        <v>0</v>
      </c>
      <c r="BA15" s="9">
        <v>814500</v>
      </c>
      <c r="BB15" s="8">
        <v>678750</v>
      </c>
      <c r="BC15" s="8">
        <v>1154554.95</v>
      </c>
      <c r="BD15" s="8">
        <v>475804.95</v>
      </c>
      <c r="BE15" s="8">
        <v>70.10017679558011</v>
      </c>
      <c r="BF15" s="8" t="s">
        <v>92</v>
      </c>
      <c r="BG15" s="8">
        <v>1626193.02</v>
      </c>
      <c r="BH15" s="8">
        <v>1153238.66</v>
      </c>
      <c r="BI15" s="8">
        <v>961032.2166666667</v>
      </c>
      <c r="BJ15" s="8">
        <v>1153239.32</v>
      </c>
      <c r="BK15" s="8">
        <v>192207.10333333333</v>
      </c>
      <c r="BL15" s="8">
        <v>20.000068676157632</v>
      </c>
      <c r="BM15" s="8" t="s">
        <v>92</v>
      </c>
      <c r="BN15" s="8">
        <v>1000000</v>
      </c>
      <c r="BO15" s="8">
        <v>1500000</v>
      </c>
      <c r="BP15" s="8">
        <v>1250000</v>
      </c>
      <c r="BQ15" s="8">
        <v>1527904.89</v>
      </c>
      <c r="BR15" s="8">
        <v>277904.89</v>
      </c>
      <c r="BS15" s="8">
        <v>22.2323912</v>
      </c>
      <c r="BT15" s="8" t="s">
        <v>92</v>
      </c>
      <c r="BU15" s="8">
        <v>1747211.59</v>
      </c>
      <c r="BV15" s="8">
        <v>994027.19</v>
      </c>
      <c r="BW15" s="8">
        <v>828355.9916666666</v>
      </c>
      <c r="BX15" s="8">
        <v>1988074.37</v>
      </c>
      <c r="BY15" s="8">
        <v>1159718.3783333334</v>
      </c>
      <c r="BZ15" s="8">
        <v>140.0024132136667</v>
      </c>
      <c r="CA15" s="8" t="s">
        <v>92</v>
      </c>
      <c r="CB15" s="8">
        <v>2384440.99</v>
      </c>
      <c r="CC15" s="8">
        <v>18000174</v>
      </c>
      <c r="CD15" s="8">
        <v>15000145</v>
      </c>
      <c r="CE15" s="8">
        <v>4029200</v>
      </c>
      <c r="CF15" s="8">
        <v>-10970945</v>
      </c>
      <c r="CG15" s="8">
        <v>-73.1389263237122</v>
      </c>
      <c r="CH15" s="8" t="s">
        <v>93</v>
      </c>
      <c r="CI15" s="8">
        <v>397076.63</v>
      </c>
      <c r="CJ15" s="8">
        <v>530000</v>
      </c>
      <c r="CK15" s="8">
        <v>441666.6666666667</v>
      </c>
      <c r="CL15" s="8">
        <v>462014.8</v>
      </c>
      <c r="CM15" s="8">
        <v>20348.133333333335</v>
      </c>
      <c r="CN15" s="8">
        <v>4.607124528301887</v>
      </c>
      <c r="CO15" s="8" t="s">
        <v>92</v>
      </c>
      <c r="CP15" s="8">
        <v>1858254.05</v>
      </c>
      <c r="CQ15" s="8">
        <v>1823000</v>
      </c>
      <c r="CR15" s="8">
        <v>1519166.6666666665</v>
      </c>
      <c r="CS15" s="8">
        <v>1823442.89</v>
      </c>
      <c r="CT15" s="8">
        <v>304276.2233333333</v>
      </c>
      <c r="CU15" s="8">
        <v>20.029153483269337</v>
      </c>
      <c r="CV15" s="8" t="s">
        <v>92</v>
      </c>
      <c r="CW15" s="8">
        <v>547700</v>
      </c>
      <c r="CX15" s="8">
        <v>6300000</v>
      </c>
      <c r="CY15" s="8">
        <v>5250000</v>
      </c>
      <c r="CZ15" s="8">
        <v>601877.64</v>
      </c>
      <c r="DA15" s="8">
        <v>-4648122.36</v>
      </c>
      <c r="DB15" s="8">
        <v>-88.535664</v>
      </c>
      <c r="DC15" s="8" t="s">
        <v>93</v>
      </c>
      <c r="DD15" s="8">
        <v>274000</v>
      </c>
      <c r="DE15" s="8">
        <v>565850</v>
      </c>
      <c r="DF15" s="8">
        <v>471541.6666666667</v>
      </c>
      <c r="DG15" s="8">
        <v>565841.08</v>
      </c>
      <c r="DH15" s="8">
        <v>94299.41333333334</v>
      </c>
      <c r="DI15" s="8">
        <v>19.998108332596978</v>
      </c>
      <c r="DJ15" s="8" t="s">
        <v>92</v>
      </c>
      <c r="DK15" s="8">
        <f t="shared" si="0"/>
        <v>107127845.82999998</v>
      </c>
      <c r="DL15" s="8">
        <f t="shared" si="0"/>
        <v>170939039.85</v>
      </c>
      <c r="DM15" s="8">
        <f t="shared" si="0"/>
        <v>142449199.87499997</v>
      </c>
      <c r="DN15" s="8">
        <f t="shared" si="0"/>
        <v>123868609.16999997</v>
      </c>
      <c r="DO15" s="8">
        <f t="shared" si="1"/>
        <v>-18580590.705</v>
      </c>
      <c r="DP15" s="8">
        <f>DO15/DM16*100</f>
        <v>-0.7694361967222664</v>
      </c>
      <c r="DQ15" s="8" t="s">
        <v>93</v>
      </c>
    </row>
    <row r="16" spans="1:121" s="17" customFormat="1" ht="12.75">
      <c r="A16" s="10"/>
      <c r="B16" s="10" t="s">
        <v>9</v>
      </c>
      <c r="C16" s="11">
        <f>SUM(C6:C15)</f>
        <v>1291165770.79</v>
      </c>
      <c r="D16" s="11">
        <f>SUM(D6:D15)</f>
        <v>1344800000</v>
      </c>
      <c r="E16" s="11">
        <f>SUM(E6:E15)</f>
        <v>1120666666.6666667</v>
      </c>
      <c r="F16" s="11">
        <f>SUM(F6:F15)</f>
        <v>1133795998.6900003</v>
      </c>
      <c r="G16" s="11">
        <f>F16-E16</f>
        <v>13129332.02333355</v>
      </c>
      <c r="H16" s="11">
        <f>G16/E16*100</f>
        <v>1.1715644280190556</v>
      </c>
      <c r="I16" s="11"/>
      <c r="J16" s="11">
        <f>SUM(J6:J15)</f>
        <v>445516636.46999997</v>
      </c>
      <c r="K16" s="11">
        <f>SUM(K6:K15)</f>
        <v>421840000</v>
      </c>
      <c r="L16" s="11">
        <f>SUM(L6:L15)</f>
        <v>351533333.33333325</v>
      </c>
      <c r="M16" s="11">
        <f>SUM(M6:M15)</f>
        <v>341584927.32</v>
      </c>
      <c r="N16" s="11">
        <f>M16-L16</f>
        <v>-9948406.013333261</v>
      </c>
      <c r="O16" s="11">
        <f>N16/L16*100</f>
        <v>-2.830003607054788</v>
      </c>
      <c r="P16" s="11"/>
      <c r="Q16" s="11">
        <f>SUM(Q6:Q15)</f>
        <v>79489250.34</v>
      </c>
      <c r="R16" s="11">
        <f>SUM(R6:R15)</f>
        <v>82980000</v>
      </c>
      <c r="S16" s="11">
        <f>SUM(S6:S15)</f>
        <v>69150000.00000001</v>
      </c>
      <c r="T16" s="11">
        <f>SUM(T6:T15)</f>
        <v>70566895.3</v>
      </c>
      <c r="U16" s="11">
        <f>T16-S16</f>
        <v>1416895.2999999821</v>
      </c>
      <c r="V16" s="11">
        <f>U16/S16*100</f>
        <v>2.04901706435283</v>
      </c>
      <c r="W16" s="11"/>
      <c r="X16" s="11">
        <f>SUM(X6:X15)</f>
        <v>69590341.1</v>
      </c>
      <c r="Y16" s="11">
        <f>SUM(Y6:Y15)</f>
        <v>76373000</v>
      </c>
      <c r="Z16" s="11">
        <f>SUM(Z6:Z15)</f>
        <v>63644166.666666664</v>
      </c>
      <c r="AA16" s="11">
        <f>SUM(AA6:AA15)</f>
        <v>61903662.61</v>
      </c>
      <c r="AB16" s="11">
        <f>SUM(AB6:AB15)</f>
        <v>-1740504.0566666666</v>
      </c>
      <c r="AC16" s="11">
        <f>AB16/Z16*100</f>
        <v>-2.734742471815956</v>
      </c>
      <c r="AD16" s="11"/>
      <c r="AE16" s="11">
        <f>SUM(AE6:AE15)</f>
        <v>68647808.07000001</v>
      </c>
      <c r="AF16" s="11">
        <f>SUM(AF6:AF15)</f>
        <v>70050872.33</v>
      </c>
      <c r="AG16" s="11">
        <f>SUM(AG6:AG15)</f>
        <v>58375726.94166666</v>
      </c>
      <c r="AH16" s="11">
        <f>SUM(AH6:AH15)</f>
        <v>62398756.04999999</v>
      </c>
      <c r="AI16" s="11">
        <f>AH16-AG16</f>
        <v>4023029.108333327</v>
      </c>
      <c r="AJ16" s="11">
        <f>AI16/AG16*100</f>
        <v>6.891612865658075</v>
      </c>
      <c r="AK16" s="11"/>
      <c r="AL16" s="11">
        <f>SUM(AL6:AL15)</f>
        <v>57884513.63000001</v>
      </c>
      <c r="AM16" s="11">
        <f>SUM(AM6:AM15)</f>
        <v>62600000</v>
      </c>
      <c r="AN16" s="11">
        <f>SUM(AN6:AN15)</f>
        <v>52166666.66666667</v>
      </c>
      <c r="AO16" s="11">
        <f>SUM(AO6:AO15)</f>
        <v>58951940.14</v>
      </c>
      <c r="AP16" s="11">
        <f>AO16-AN16</f>
        <v>6785273.473333329</v>
      </c>
      <c r="AQ16" s="11">
        <f>AP16/AN16*100</f>
        <v>13.006914006389767</v>
      </c>
      <c r="AR16" s="11"/>
      <c r="AS16" s="11">
        <f>SUM(AS6:AS15)</f>
        <v>303492112.21000004</v>
      </c>
      <c r="AT16" s="11">
        <f>SUM(AT6:AT15)</f>
        <v>166330034.73999998</v>
      </c>
      <c r="AU16" s="11">
        <f>SUM(AU6:AU15)</f>
        <v>138608362.28333333</v>
      </c>
      <c r="AV16" s="11">
        <f>SUM(AV6:AV15)</f>
        <v>144386625.64999998</v>
      </c>
      <c r="AW16" s="11">
        <f>AV16-AU16</f>
        <v>5778263.366666645</v>
      </c>
      <c r="AX16" s="11">
        <f>AW16/AU16*100</f>
        <v>4.16876966979462</v>
      </c>
      <c r="AY16" s="11"/>
      <c r="AZ16" s="11">
        <f>SUM(AZ6:AZ15)</f>
        <v>56661636.5</v>
      </c>
      <c r="BA16" s="11">
        <f>SUM(BA6:BA15)</f>
        <v>69530604</v>
      </c>
      <c r="BB16" s="11">
        <f>SUM(BB6:BB15)</f>
        <v>57942170</v>
      </c>
      <c r="BC16" s="11">
        <f>SUM(BC6:BC15)</f>
        <v>70031558.89</v>
      </c>
      <c r="BD16" s="11">
        <f>BC16-BB16</f>
        <v>12089388.89</v>
      </c>
      <c r="BE16" s="11">
        <f>BD16/BB16*100</f>
        <v>20.864577370850974</v>
      </c>
      <c r="BF16" s="11"/>
      <c r="BG16" s="11">
        <f>SUM(BG6:BG15)</f>
        <v>67073406.99000001</v>
      </c>
      <c r="BH16" s="11">
        <f>SUM(BH6:BH15)</f>
        <v>83759338.66</v>
      </c>
      <c r="BI16" s="11">
        <f>SUM(BI6:BI15)</f>
        <v>69799448.88333334</v>
      </c>
      <c r="BJ16" s="11">
        <f>SUM(BJ6:BJ15)</f>
        <v>70791115.41</v>
      </c>
      <c r="BK16" s="11">
        <f>BJ16-BI16</f>
        <v>991666.5266666561</v>
      </c>
      <c r="BL16" s="11">
        <f>BK16/BI16*100</f>
        <v>1.420736900550866</v>
      </c>
      <c r="BM16" s="11"/>
      <c r="BN16" s="11">
        <f>SUM(BN6:BN15)</f>
        <v>78280411.9</v>
      </c>
      <c r="BO16" s="11">
        <f>SUM(BO6:BO15)</f>
        <v>80740000</v>
      </c>
      <c r="BP16" s="11">
        <f>SUM(BP6:BP15)</f>
        <v>67283333.33333334</v>
      </c>
      <c r="BQ16" s="11">
        <f>SUM(BQ6:BQ15)</f>
        <v>68604295.39</v>
      </c>
      <c r="BR16" s="11">
        <f>BQ16-BP16</f>
        <v>1320962.0566666573</v>
      </c>
      <c r="BS16" s="11">
        <f>BR16/BP16*100</f>
        <v>1.9632827198414522</v>
      </c>
      <c r="BT16" s="11"/>
      <c r="BU16" s="11">
        <f>SUM(BU6:BU15)</f>
        <v>76846627.99</v>
      </c>
      <c r="BV16" s="11">
        <f>SUM(BV6:BV15)</f>
        <v>73985027.19</v>
      </c>
      <c r="BW16" s="11">
        <f>SUM(BW6:BW15)</f>
        <v>61654189.325</v>
      </c>
      <c r="BX16" s="11">
        <f>SUM(BX6:BX15)</f>
        <v>71267277.91000001</v>
      </c>
      <c r="BY16" s="11">
        <v>994037.19</v>
      </c>
      <c r="BZ16" s="11">
        <f>BY16/BW16*100</f>
        <v>1.6122784207900211</v>
      </c>
      <c r="CA16" s="11"/>
      <c r="CB16" s="11">
        <f>SUM(CB6:CB15)</f>
        <v>153328420.03</v>
      </c>
      <c r="CC16" s="11">
        <f>SUM(CC6:CC15)</f>
        <v>136099374</v>
      </c>
      <c r="CD16" s="11">
        <f>SUM(CD6:CD15)</f>
        <v>113416144.99999999</v>
      </c>
      <c r="CE16" s="11">
        <f>SUM(CE6:CE15)</f>
        <v>105615267.48</v>
      </c>
      <c r="CF16" s="11">
        <f>CE16-CD16</f>
        <v>-7800877.519999981</v>
      </c>
      <c r="CG16" s="11">
        <f>CF16/CD16*100</f>
        <v>-6.878101455485003</v>
      </c>
      <c r="CH16" s="11"/>
      <c r="CI16" s="11">
        <f>SUM(CI6:CI15)</f>
        <v>42003531.26</v>
      </c>
      <c r="CJ16" s="11">
        <f>SUM(CJ6:CJ15)</f>
        <v>33774300</v>
      </c>
      <c r="CK16" s="11">
        <f>SUM(CK6:CK15)</f>
        <v>28145250.000000004</v>
      </c>
      <c r="CL16" s="11">
        <f>SUM(CL6:CL15)</f>
        <v>31881295.699999996</v>
      </c>
      <c r="CM16" s="11">
        <f>CL16-CK16</f>
        <v>3736045.699999992</v>
      </c>
      <c r="CN16" s="11">
        <f>CM16/CK16*100</f>
        <v>13.274160648777295</v>
      </c>
      <c r="CO16" s="11"/>
      <c r="CP16" s="11">
        <f aca="true" t="shared" si="2" ref="CP16:DE16">SUM(CP6:CP15)</f>
        <v>93489674.17</v>
      </c>
      <c r="CQ16" s="11">
        <f t="shared" si="2"/>
        <v>98171925.39999999</v>
      </c>
      <c r="CR16" s="11">
        <f t="shared" si="2"/>
        <v>81809937.83333334</v>
      </c>
      <c r="CS16" s="11">
        <f t="shared" si="2"/>
        <v>83339154.97000001</v>
      </c>
      <c r="CT16" s="11">
        <f>CS16-CR16</f>
        <v>1529217.1366666704</v>
      </c>
      <c r="CU16" s="11">
        <f>CT16/CR16*100</f>
        <v>1.8692315104578812</v>
      </c>
      <c r="CV16" s="11"/>
      <c r="CW16" s="11">
        <f t="shared" si="2"/>
        <v>49275260.14</v>
      </c>
      <c r="CX16" s="11">
        <f t="shared" si="2"/>
        <v>53845500</v>
      </c>
      <c r="CY16" s="11">
        <f>SUM(CY6:CY15)</f>
        <v>44871250</v>
      </c>
      <c r="CZ16" s="11">
        <f>SUM(CZ6:CZ15)</f>
        <v>50166101.86</v>
      </c>
      <c r="DA16" s="11">
        <f>CZ16-CY16</f>
        <v>5294851.859999999</v>
      </c>
      <c r="DB16" s="11">
        <f>DA16/CY16*100</f>
        <v>11.80009886062902</v>
      </c>
      <c r="DC16" s="11"/>
      <c r="DD16" s="11">
        <f t="shared" si="2"/>
        <v>37414356.02</v>
      </c>
      <c r="DE16" s="11">
        <f t="shared" si="2"/>
        <v>42918300</v>
      </c>
      <c r="DF16" s="11">
        <f>SUM(DF6:DF15)</f>
        <v>35765249.99999997</v>
      </c>
      <c r="DG16" s="11">
        <f>SUM(DG6:DG15)</f>
        <v>38854182.879999995</v>
      </c>
      <c r="DH16" s="11">
        <f>DG16-DF16</f>
        <v>3088932.880000025</v>
      </c>
      <c r="DI16" s="11">
        <f>DH16/DF16*100</f>
        <v>8.636687510921991</v>
      </c>
      <c r="DJ16" s="11"/>
      <c r="DK16" s="11">
        <f>SUM(DK6:DK15)</f>
        <v>2970159757.6099997</v>
      </c>
      <c r="DL16" s="11">
        <f>SUM(DL6:DL15)</f>
        <v>2897798276.32</v>
      </c>
      <c r="DM16" s="11">
        <f>SUM(DM6:DM15)</f>
        <v>2414831896.9333334</v>
      </c>
      <c r="DN16" s="11">
        <f>SUM(DN6:DN15)</f>
        <v>2464139056.25</v>
      </c>
      <c r="DO16" s="11">
        <f>DN16-DM16</f>
        <v>49307159.3166666</v>
      </c>
      <c r="DP16" s="11">
        <f>DO16/DM16*100</f>
        <v>2.0418464481640823</v>
      </c>
      <c r="DQ16" s="11" t="s">
        <v>92</v>
      </c>
    </row>
    <row r="17" spans="1:121" ht="12.75">
      <c r="A17" s="7" t="s">
        <v>32</v>
      </c>
      <c r="B17" s="7" t="s">
        <v>10</v>
      </c>
      <c r="C17" s="8">
        <v>248181097.04</v>
      </c>
      <c r="D17" s="8">
        <v>252000000</v>
      </c>
      <c r="E17" s="8">
        <v>210000000</v>
      </c>
      <c r="F17" s="8">
        <v>207543734.27</v>
      </c>
      <c r="G17" s="8">
        <v>-2456265.73</v>
      </c>
      <c r="H17" s="8">
        <v>-1.1696503476190476</v>
      </c>
      <c r="I17" s="8" t="s">
        <v>92</v>
      </c>
      <c r="J17" s="8">
        <v>63935214.2</v>
      </c>
      <c r="K17" s="8">
        <v>55500000</v>
      </c>
      <c r="L17" s="8">
        <v>46250000</v>
      </c>
      <c r="M17" s="8">
        <v>58060260.93</v>
      </c>
      <c r="N17" s="8">
        <v>11810260.93</v>
      </c>
      <c r="O17" s="8">
        <v>25.535699308108107</v>
      </c>
      <c r="P17" s="8" t="s">
        <v>93</v>
      </c>
      <c r="Q17" s="8">
        <v>8560817.46</v>
      </c>
      <c r="R17" s="8">
        <v>9500000</v>
      </c>
      <c r="S17" s="8">
        <v>7916666.666666666</v>
      </c>
      <c r="T17" s="8">
        <v>7095750.99</v>
      </c>
      <c r="U17" s="8">
        <v>-820915.6766666666</v>
      </c>
      <c r="V17" s="8">
        <v>-10.369461178947368</v>
      </c>
      <c r="W17" s="8" t="s">
        <v>92</v>
      </c>
      <c r="X17" s="8">
        <v>10404496.09</v>
      </c>
      <c r="Y17" s="8">
        <v>12000000</v>
      </c>
      <c r="Z17" s="8">
        <v>10000000</v>
      </c>
      <c r="AA17" s="8">
        <v>8994923.75</v>
      </c>
      <c r="AB17" s="8">
        <v>-1005076.25</v>
      </c>
      <c r="AC17" s="8">
        <v>-10.0507625</v>
      </c>
      <c r="AD17" s="8" t="s">
        <v>92</v>
      </c>
      <c r="AE17" s="8">
        <v>6137321.56</v>
      </c>
      <c r="AF17" s="8">
        <v>6024220.44</v>
      </c>
      <c r="AG17" s="8">
        <v>5020183.7</v>
      </c>
      <c r="AH17" s="8">
        <v>5994584.94</v>
      </c>
      <c r="AI17" s="8">
        <v>974401.24</v>
      </c>
      <c r="AJ17" s="8">
        <v>19.409672996627595</v>
      </c>
      <c r="AK17" s="8" t="s">
        <v>93</v>
      </c>
      <c r="AL17" s="8">
        <v>3334110.51</v>
      </c>
      <c r="AM17" s="8">
        <v>3100000</v>
      </c>
      <c r="AN17" s="8">
        <v>2583333.3333333335</v>
      </c>
      <c r="AO17" s="8">
        <v>3462856.79</v>
      </c>
      <c r="AP17" s="8">
        <v>879523.4566666667</v>
      </c>
      <c r="AQ17" s="8">
        <v>34.046069290322585</v>
      </c>
      <c r="AR17" s="8" t="s">
        <v>93</v>
      </c>
      <c r="AS17" s="8">
        <v>17471196.53</v>
      </c>
      <c r="AT17" s="8">
        <v>18038883.87</v>
      </c>
      <c r="AU17" s="8">
        <v>15032403.225</v>
      </c>
      <c r="AV17" s="8">
        <v>18839244.46</v>
      </c>
      <c r="AW17" s="8">
        <v>3806841.235</v>
      </c>
      <c r="AX17" s="8">
        <v>25.324235772686972</v>
      </c>
      <c r="AY17" s="8" t="s">
        <v>93</v>
      </c>
      <c r="AZ17" s="8">
        <v>9207704.96</v>
      </c>
      <c r="BA17" s="8">
        <v>10900000</v>
      </c>
      <c r="BB17" s="8">
        <v>9083333.333333334</v>
      </c>
      <c r="BC17" s="8">
        <v>7202661.26</v>
      </c>
      <c r="BD17" s="8">
        <v>-1880672.0733333335</v>
      </c>
      <c r="BE17" s="8">
        <v>-20.704646678899085</v>
      </c>
      <c r="BF17" s="8" t="s">
        <v>92</v>
      </c>
      <c r="BG17" s="8">
        <v>7417022.25</v>
      </c>
      <c r="BH17" s="8">
        <v>8799488.06</v>
      </c>
      <c r="BI17" s="8">
        <v>7332906.716666666</v>
      </c>
      <c r="BJ17" s="8">
        <v>6926665.15</v>
      </c>
      <c r="BK17" s="8">
        <v>-406241.56666666665</v>
      </c>
      <c r="BL17" s="8">
        <v>-5.539980015610135</v>
      </c>
      <c r="BM17" s="8" t="s">
        <v>92</v>
      </c>
      <c r="BN17" s="8">
        <v>7453523.12</v>
      </c>
      <c r="BO17" s="8">
        <v>7500000</v>
      </c>
      <c r="BP17" s="8">
        <v>6250000</v>
      </c>
      <c r="BQ17" s="8">
        <v>7382919.66</v>
      </c>
      <c r="BR17" s="8">
        <v>1132919.66</v>
      </c>
      <c r="BS17" s="8">
        <v>18.12671456</v>
      </c>
      <c r="BT17" s="8" t="s">
        <v>93</v>
      </c>
      <c r="BU17" s="8">
        <v>7091766.84</v>
      </c>
      <c r="BV17" s="8">
        <v>6510000</v>
      </c>
      <c r="BW17" s="8">
        <v>5425000</v>
      </c>
      <c r="BX17" s="8">
        <v>5789732.98</v>
      </c>
      <c r="BY17" s="8">
        <v>364732.98</v>
      </c>
      <c r="BZ17" s="8">
        <v>6.7231885714285715</v>
      </c>
      <c r="CA17" s="8" t="s">
        <v>93</v>
      </c>
      <c r="CB17" s="8">
        <v>11778977.12</v>
      </c>
      <c r="CC17" s="8">
        <v>11995387</v>
      </c>
      <c r="CD17" s="8">
        <v>9996155.833333332</v>
      </c>
      <c r="CE17" s="8">
        <v>10490945.88</v>
      </c>
      <c r="CF17" s="8">
        <v>494790.0466666667</v>
      </c>
      <c r="CG17" s="8">
        <v>4.9498032535340455</v>
      </c>
      <c r="CH17" s="8" t="s">
        <v>93</v>
      </c>
      <c r="CI17" s="8">
        <v>2232698.52</v>
      </c>
      <c r="CJ17" s="8">
        <v>1807500</v>
      </c>
      <c r="CK17" s="8">
        <v>1506250</v>
      </c>
      <c r="CL17" s="8">
        <v>1608061.34</v>
      </c>
      <c r="CM17" s="8">
        <v>101811.34</v>
      </c>
      <c r="CN17" s="8">
        <v>6.75925908713693</v>
      </c>
      <c r="CO17" s="8" t="s">
        <v>93</v>
      </c>
      <c r="CP17" s="8">
        <v>8700720.13</v>
      </c>
      <c r="CQ17" s="8">
        <v>8550000</v>
      </c>
      <c r="CR17" s="8">
        <v>7125000</v>
      </c>
      <c r="CS17" s="8">
        <v>7009326.35</v>
      </c>
      <c r="CT17" s="8">
        <v>-115673.65</v>
      </c>
      <c r="CU17" s="8">
        <v>-1.6234898245614036</v>
      </c>
      <c r="CV17" s="8" t="s">
        <v>92</v>
      </c>
      <c r="CW17" s="8">
        <v>3071440.37</v>
      </c>
      <c r="CX17" s="8">
        <v>2580000</v>
      </c>
      <c r="CY17" s="8">
        <v>2150000</v>
      </c>
      <c r="CZ17" s="8">
        <v>2355526.93</v>
      </c>
      <c r="DA17" s="8">
        <v>205526.93</v>
      </c>
      <c r="DB17" s="8">
        <v>9.559392093023256</v>
      </c>
      <c r="DC17" s="8" t="s">
        <v>93</v>
      </c>
      <c r="DD17" s="8">
        <v>3495803.61</v>
      </c>
      <c r="DE17" s="8">
        <v>3090000</v>
      </c>
      <c r="DF17" s="8">
        <v>2575000</v>
      </c>
      <c r="DG17" s="8">
        <v>2598890.86</v>
      </c>
      <c r="DH17" s="8">
        <v>23890.86</v>
      </c>
      <c r="DI17" s="8">
        <v>0.9278003883495146</v>
      </c>
      <c r="DJ17" s="8" t="s">
        <v>93</v>
      </c>
      <c r="DK17" s="8">
        <f aca="true" t="shared" si="3" ref="DK17:DN28">C17+J17+Q17+X17+AE17+AL17+AS17+AZ17+BG17+BN17+BU17+CB17+CI17+CP17+CW17+DD17</f>
        <v>418473910.30999994</v>
      </c>
      <c r="DL17" s="8">
        <f t="shared" si="3"/>
        <v>417895479.37</v>
      </c>
      <c r="DM17" s="8">
        <f t="shared" si="3"/>
        <v>348246232.8083332</v>
      </c>
      <c r="DN17" s="8">
        <f t="shared" si="3"/>
        <v>361356086.54</v>
      </c>
      <c r="DO17" s="8">
        <f t="shared" si="1"/>
        <v>13109853.731666803</v>
      </c>
      <c r="DP17" s="8">
        <f>DO17/DM17*100</f>
        <v>3.764535692445571</v>
      </c>
      <c r="DQ17" s="8" t="s">
        <v>93</v>
      </c>
    </row>
    <row r="18" spans="1:121" ht="12.75">
      <c r="A18" s="7" t="s">
        <v>33</v>
      </c>
      <c r="B18" s="7" t="s">
        <v>11</v>
      </c>
      <c r="C18" s="8">
        <v>117003246.89</v>
      </c>
      <c r="D18" s="8">
        <v>103000000</v>
      </c>
      <c r="E18" s="8">
        <v>85833333.33333333</v>
      </c>
      <c r="F18" s="8">
        <v>99896193.56</v>
      </c>
      <c r="G18" s="8">
        <v>14062860.226666668</v>
      </c>
      <c r="H18" s="8">
        <v>16.383914827184466</v>
      </c>
      <c r="I18" s="8" t="s">
        <v>93</v>
      </c>
      <c r="J18" s="8">
        <v>26535305.87</v>
      </c>
      <c r="K18" s="8">
        <v>25000000</v>
      </c>
      <c r="L18" s="8">
        <v>20833333.333333332</v>
      </c>
      <c r="M18" s="8">
        <v>18312096.910000004</v>
      </c>
      <c r="N18" s="8">
        <v>-2521236.423333333</v>
      </c>
      <c r="O18" s="8">
        <v>-12.101934832</v>
      </c>
      <c r="P18" s="8" t="s">
        <v>92</v>
      </c>
      <c r="Q18" s="8">
        <v>3365864.81</v>
      </c>
      <c r="R18" s="8">
        <v>2800000</v>
      </c>
      <c r="S18" s="8">
        <v>2333333.333333333</v>
      </c>
      <c r="T18" s="8">
        <v>1958115.6300000001</v>
      </c>
      <c r="U18" s="8">
        <v>-375217.7033333333</v>
      </c>
      <c r="V18" s="8">
        <v>-16.080758714285714</v>
      </c>
      <c r="W18" s="8" t="s">
        <v>92</v>
      </c>
      <c r="X18" s="8">
        <v>2099411.12</v>
      </c>
      <c r="Y18" s="8">
        <v>3000000</v>
      </c>
      <c r="Z18" s="8">
        <v>2500000</v>
      </c>
      <c r="AA18" s="8">
        <v>2278352.0300000003</v>
      </c>
      <c r="AB18" s="8">
        <v>-221647.97</v>
      </c>
      <c r="AC18" s="8">
        <v>-8.8659188</v>
      </c>
      <c r="AD18" s="8" t="s">
        <v>92</v>
      </c>
      <c r="AE18" s="8">
        <v>2176146.56</v>
      </c>
      <c r="AF18" s="8">
        <v>2072161.1</v>
      </c>
      <c r="AG18" s="8">
        <v>1726800.9166666667</v>
      </c>
      <c r="AH18" s="8">
        <v>1477362.62</v>
      </c>
      <c r="AI18" s="8">
        <v>-249438.29666666666</v>
      </c>
      <c r="AJ18" s="8">
        <v>-14.44511027641625</v>
      </c>
      <c r="AK18" s="8" t="s">
        <v>92</v>
      </c>
      <c r="AL18" s="8">
        <v>1612995.82</v>
      </c>
      <c r="AM18" s="8">
        <v>1400000</v>
      </c>
      <c r="AN18" s="8">
        <v>1166666.6666666665</v>
      </c>
      <c r="AO18" s="8">
        <v>867035.73</v>
      </c>
      <c r="AP18" s="8">
        <v>-299630.93666666665</v>
      </c>
      <c r="AQ18" s="8">
        <v>-25.68265171428571</v>
      </c>
      <c r="AR18" s="8" t="s">
        <v>92</v>
      </c>
      <c r="AS18" s="8">
        <v>3282432.76</v>
      </c>
      <c r="AT18" s="8">
        <v>5312523.8</v>
      </c>
      <c r="AU18" s="8">
        <v>4427103.166666667</v>
      </c>
      <c r="AV18" s="8">
        <v>3418476.2399999998</v>
      </c>
      <c r="AW18" s="8">
        <v>-1008626.9266666668</v>
      </c>
      <c r="AX18" s="8">
        <v>-22.783000275688178</v>
      </c>
      <c r="AY18" s="8" t="s">
        <v>92</v>
      </c>
      <c r="AZ18" s="8">
        <v>5667421.01</v>
      </c>
      <c r="BA18" s="8">
        <v>4065382</v>
      </c>
      <c r="BB18" s="8">
        <v>3387818.3333333335</v>
      </c>
      <c r="BC18" s="8">
        <v>3447970.3</v>
      </c>
      <c r="BD18" s="8">
        <v>60151.96666666667</v>
      </c>
      <c r="BE18" s="8">
        <v>1.7755369606103437</v>
      </c>
      <c r="BF18" s="8" t="s">
        <v>93</v>
      </c>
      <c r="BG18" s="8">
        <v>1836761.96</v>
      </c>
      <c r="BH18" s="8">
        <v>2043156.67</v>
      </c>
      <c r="BI18" s="8">
        <v>1702630.558333333</v>
      </c>
      <c r="BJ18" s="8">
        <v>1192169.51</v>
      </c>
      <c r="BK18" s="8">
        <v>-510461.04833333334</v>
      </c>
      <c r="BL18" s="8">
        <v>-29.98072869272428</v>
      </c>
      <c r="BM18" s="8" t="s">
        <v>92</v>
      </c>
      <c r="BN18" s="8">
        <v>1614608</v>
      </c>
      <c r="BO18" s="8">
        <v>2000000</v>
      </c>
      <c r="BP18" s="8">
        <v>1666666.6666666667</v>
      </c>
      <c r="BQ18" s="8">
        <v>1604328.79</v>
      </c>
      <c r="BR18" s="8">
        <v>-62337.87666666667</v>
      </c>
      <c r="BS18" s="8">
        <v>-3.7402726</v>
      </c>
      <c r="BT18" s="8" t="s">
        <v>92</v>
      </c>
      <c r="BU18" s="8">
        <v>2039782.35</v>
      </c>
      <c r="BV18" s="8">
        <v>1847000</v>
      </c>
      <c r="BW18" s="8">
        <v>1539166.6666666665</v>
      </c>
      <c r="BX18" s="8">
        <v>1613468.28</v>
      </c>
      <c r="BY18" s="8">
        <v>74301.61333333333</v>
      </c>
      <c r="BZ18" s="8">
        <v>4.827392311857065</v>
      </c>
      <c r="CA18" s="8" t="s">
        <v>93</v>
      </c>
      <c r="CB18" s="8">
        <v>4246609.31</v>
      </c>
      <c r="CC18" s="8">
        <v>4200000</v>
      </c>
      <c r="CD18" s="8">
        <v>3500000</v>
      </c>
      <c r="CE18" s="8">
        <v>3302251.84</v>
      </c>
      <c r="CF18" s="8">
        <v>-197748.16</v>
      </c>
      <c r="CG18" s="8">
        <v>-5.649947428571429</v>
      </c>
      <c r="CH18" s="8" t="s">
        <v>92</v>
      </c>
      <c r="CI18" s="8">
        <v>1441824.72</v>
      </c>
      <c r="CJ18" s="8">
        <v>1270970</v>
      </c>
      <c r="CK18" s="8">
        <v>1059141.6666666667</v>
      </c>
      <c r="CL18" s="8">
        <v>1204495.29</v>
      </c>
      <c r="CM18" s="8">
        <v>145353.62333333335</v>
      </c>
      <c r="CN18" s="8">
        <v>13.723718734509863</v>
      </c>
      <c r="CO18" s="8" t="s">
        <v>93</v>
      </c>
      <c r="CP18" s="8">
        <v>3154459.58</v>
      </c>
      <c r="CQ18" s="8">
        <v>3162880</v>
      </c>
      <c r="CR18" s="8">
        <v>2635733.3333333335</v>
      </c>
      <c r="CS18" s="8">
        <v>2356167.67</v>
      </c>
      <c r="CT18" s="8">
        <v>-279565.66333333333</v>
      </c>
      <c r="CU18" s="8">
        <v>-10.606750682921893</v>
      </c>
      <c r="CV18" s="8" t="s">
        <v>92</v>
      </c>
      <c r="CW18" s="8">
        <v>1230894.16</v>
      </c>
      <c r="CX18" s="8">
        <v>1045000</v>
      </c>
      <c r="CY18" s="8">
        <v>870833.3333333334</v>
      </c>
      <c r="CZ18" s="8">
        <v>808226.62</v>
      </c>
      <c r="DA18" s="8">
        <v>-62606.71333333333</v>
      </c>
      <c r="DB18" s="8">
        <v>-7.189287655502392</v>
      </c>
      <c r="DC18" s="8" t="s">
        <v>92</v>
      </c>
      <c r="DD18" s="8">
        <v>1013254.73</v>
      </c>
      <c r="DE18" s="8">
        <v>1000000</v>
      </c>
      <c r="DF18" s="8">
        <v>833333.3333333334</v>
      </c>
      <c r="DG18" s="8">
        <v>743844.39</v>
      </c>
      <c r="DH18" s="8">
        <v>-89488.94333333333</v>
      </c>
      <c r="DI18" s="8">
        <v>-10.7386732</v>
      </c>
      <c r="DJ18" s="8" t="s">
        <v>92</v>
      </c>
      <c r="DK18" s="8">
        <f t="shared" si="3"/>
        <v>178321019.64999998</v>
      </c>
      <c r="DL18" s="8">
        <f t="shared" si="3"/>
        <v>163219073.57</v>
      </c>
      <c r="DM18" s="8">
        <f t="shared" si="3"/>
        <v>136015894.6416667</v>
      </c>
      <c r="DN18" s="8">
        <f t="shared" si="3"/>
        <v>144480555.40999997</v>
      </c>
      <c r="DO18" s="8">
        <f t="shared" si="1"/>
        <v>8464660.768333256</v>
      </c>
      <c r="DP18" s="8">
        <f aca="true" t="shared" si="4" ref="DP18:DP28">DO18/DM18*100</f>
        <v>6.223287940452378</v>
      </c>
      <c r="DQ18" s="8" t="s">
        <v>92</v>
      </c>
    </row>
    <row r="19" spans="1:121" ht="12.75">
      <c r="A19" s="7" t="s">
        <v>34</v>
      </c>
      <c r="B19" s="7" t="s">
        <v>12</v>
      </c>
      <c r="C19" s="8">
        <v>61827365.07</v>
      </c>
      <c r="D19" s="8">
        <v>60000000</v>
      </c>
      <c r="E19" s="8">
        <v>50000000</v>
      </c>
      <c r="F19" s="8">
        <v>41823048.87</v>
      </c>
      <c r="G19" s="8">
        <v>-8176951.13</v>
      </c>
      <c r="H19" s="8">
        <v>-16.35390226</v>
      </c>
      <c r="I19" s="8" t="s">
        <v>92</v>
      </c>
      <c r="J19" s="8">
        <v>13788629.5</v>
      </c>
      <c r="K19" s="8">
        <v>12500000</v>
      </c>
      <c r="L19" s="8">
        <v>10416666.666666666</v>
      </c>
      <c r="M19" s="8">
        <v>9610093.08</v>
      </c>
      <c r="N19" s="8">
        <v>-806573.5866666667</v>
      </c>
      <c r="O19" s="8">
        <v>-7.743106432</v>
      </c>
      <c r="P19" s="8" t="s">
        <v>92</v>
      </c>
      <c r="Q19" s="8">
        <v>3150561.12</v>
      </c>
      <c r="R19" s="8">
        <v>3350000</v>
      </c>
      <c r="S19" s="8">
        <v>2791666.666666667</v>
      </c>
      <c r="T19" s="8">
        <v>2305654.63</v>
      </c>
      <c r="U19" s="8">
        <v>-486012.0366666666</v>
      </c>
      <c r="V19" s="8">
        <v>-17.4093863880597</v>
      </c>
      <c r="W19" s="8" t="s">
        <v>92</v>
      </c>
      <c r="X19" s="8">
        <v>3076350.35</v>
      </c>
      <c r="Y19" s="8">
        <v>3000000</v>
      </c>
      <c r="Z19" s="8">
        <v>2500000</v>
      </c>
      <c r="AA19" s="8">
        <v>3054767.3</v>
      </c>
      <c r="AB19" s="8">
        <v>554767.3</v>
      </c>
      <c r="AC19" s="8">
        <v>22.190692</v>
      </c>
      <c r="AD19" s="8" t="s">
        <v>93</v>
      </c>
      <c r="AE19" s="8">
        <v>3881264.98</v>
      </c>
      <c r="AF19" s="8">
        <v>3500000</v>
      </c>
      <c r="AG19" s="8">
        <v>2916666.666666667</v>
      </c>
      <c r="AH19" s="8">
        <v>3394628.79</v>
      </c>
      <c r="AI19" s="8">
        <v>477962.12333333335</v>
      </c>
      <c r="AJ19" s="8">
        <v>16.3872728</v>
      </c>
      <c r="AK19" s="8" t="s">
        <v>93</v>
      </c>
      <c r="AL19" s="8">
        <v>3357573.8</v>
      </c>
      <c r="AM19" s="8">
        <v>2295000</v>
      </c>
      <c r="AN19" s="8">
        <v>1912500</v>
      </c>
      <c r="AO19" s="8">
        <v>2343402.8</v>
      </c>
      <c r="AP19" s="8">
        <v>430902.8</v>
      </c>
      <c r="AQ19" s="8">
        <v>22.530865359477126</v>
      </c>
      <c r="AR19" s="8" t="s">
        <v>93</v>
      </c>
      <c r="AS19" s="8">
        <v>3211258.5</v>
      </c>
      <c r="AT19" s="8">
        <v>5068908.4</v>
      </c>
      <c r="AU19" s="8">
        <v>4224090.333333333</v>
      </c>
      <c r="AV19" s="8">
        <v>4180632.5</v>
      </c>
      <c r="AW19" s="8">
        <v>-43457.83333333333</v>
      </c>
      <c r="AX19" s="8">
        <v>-1.0288092797257886</v>
      </c>
      <c r="AY19" s="8" t="s">
        <v>92</v>
      </c>
      <c r="AZ19" s="8">
        <v>6483733.08</v>
      </c>
      <c r="BA19" s="8">
        <v>3000000</v>
      </c>
      <c r="BB19" s="8">
        <v>2500000</v>
      </c>
      <c r="BC19" s="8">
        <v>3147328.74</v>
      </c>
      <c r="BD19" s="8">
        <v>647328.74</v>
      </c>
      <c r="BE19" s="8">
        <v>25.8931496</v>
      </c>
      <c r="BF19" s="8" t="s">
        <v>93</v>
      </c>
      <c r="BG19" s="8">
        <v>4606021.55</v>
      </c>
      <c r="BH19" s="8">
        <v>4592012.6</v>
      </c>
      <c r="BI19" s="8">
        <v>3826677.1666666665</v>
      </c>
      <c r="BJ19" s="8">
        <v>2914289.79</v>
      </c>
      <c r="BK19" s="8">
        <v>-912387.3766666666</v>
      </c>
      <c r="BL19" s="8">
        <v>-23.842810274518847</v>
      </c>
      <c r="BM19" s="8" t="s">
        <v>92</v>
      </c>
      <c r="BN19" s="8">
        <v>3199720.66</v>
      </c>
      <c r="BO19" s="8">
        <v>3000000</v>
      </c>
      <c r="BP19" s="8">
        <v>2500000</v>
      </c>
      <c r="BQ19" s="8">
        <v>2207127.68</v>
      </c>
      <c r="BR19" s="8">
        <v>-292872.32</v>
      </c>
      <c r="BS19" s="8">
        <v>-11.7148928</v>
      </c>
      <c r="BT19" s="8" t="s">
        <v>92</v>
      </c>
      <c r="BU19" s="8">
        <v>1955141.95</v>
      </c>
      <c r="BV19" s="8">
        <v>1580000</v>
      </c>
      <c r="BW19" s="8">
        <v>1316666.6666666667</v>
      </c>
      <c r="BX19" s="8">
        <v>1140752.6</v>
      </c>
      <c r="BY19" s="8">
        <v>-175914.06666666668</v>
      </c>
      <c r="BZ19" s="8">
        <v>-13.360562025316456</v>
      </c>
      <c r="CA19" s="8" t="s">
        <v>92</v>
      </c>
      <c r="CB19" s="8">
        <v>2062248.28</v>
      </c>
      <c r="CC19" s="8">
        <v>2859180</v>
      </c>
      <c r="CD19" s="8">
        <v>2382650</v>
      </c>
      <c r="CE19" s="8">
        <v>2715496.22</v>
      </c>
      <c r="CF19" s="8">
        <v>332846.22</v>
      </c>
      <c r="CG19" s="8">
        <v>13.969580928797768</v>
      </c>
      <c r="CH19" s="8" t="s">
        <v>93</v>
      </c>
      <c r="CI19" s="8">
        <v>1046324.75</v>
      </c>
      <c r="CJ19" s="8">
        <v>420000</v>
      </c>
      <c r="CK19" s="8">
        <v>350000</v>
      </c>
      <c r="CL19" s="8">
        <v>307530.71</v>
      </c>
      <c r="CM19" s="8">
        <v>-42469.29</v>
      </c>
      <c r="CN19" s="8">
        <v>-12.134082857142857</v>
      </c>
      <c r="CO19" s="8" t="s">
        <v>92</v>
      </c>
      <c r="CP19" s="8">
        <v>4200122.61</v>
      </c>
      <c r="CQ19" s="8">
        <v>3800000</v>
      </c>
      <c r="CR19" s="8">
        <v>3166666.6666666665</v>
      </c>
      <c r="CS19" s="8">
        <v>3092347.9</v>
      </c>
      <c r="CT19" s="8">
        <v>-74318.76666666666</v>
      </c>
      <c r="CU19" s="8">
        <v>-2.346908421052632</v>
      </c>
      <c r="CV19" s="8" t="s">
        <v>92</v>
      </c>
      <c r="CW19" s="8">
        <v>1161961.8</v>
      </c>
      <c r="CX19" s="8">
        <v>1012000</v>
      </c>
      <c r="CY19" s="8">
        <v>843333.3333333334</v>
      </c>
      <c r="CZ19" s="8">
        <v>946542.3</v>
      </c>
      <c r="DA19" s="8">
        <v>103208.96666666666</v>
      </c>
      <c r="DB19" s="8">
        <v>12.238217391304348</v>
      </c>
      <c r="DC19" s="8" t="s">
        <v>93</v>
      </c>
      <c r="DD19" s="8">
        <v>1305599.6</v>
      </c>
      <c r="DE19" s="8">
        <v>1400000</v>
      </c>
      <c r="DF19" s="8">
        <v>1166666.6666666665</v>
      </c>
      <c r="DG19" s="8">
        <v>1173354.56</v>
      </c>
      <c r="DH19" s="8">
        <v>6687.893333333333</v>
      </c>
      <c r="DI19" s="8">
        <v>0.573248</v>
      </c>
      <c r="DJ19" s="8" t="s">
        <v>93</v>
      </c>
      <c r="DK19" s="8">
        <f t="shared" si="3"/>
        <v>118313877.59999998</v>
      </c>
      <c r="DL19" s="8">
        <f t="shared" si="3"/>
        <v>111377101</v>
      </c>
      <c r="DM19" s="8">
        <f t="shared" si="3"/>
        <v>92814250.83333334</v>
      </c>
      <c r="DN19" s="8">
        <f t="shared" si="3"/>
        <v>84356998.47</v>
      </c>
      <c r="DO19" s="8">
        <f t="shared" si="1"/>
        <v>-8457252.363333344</v>
      </c>
      <c r="DP19" s="8">
        <f t="shared" si="4"/>
        <v>-9.11201920761074</v>
      </c>
      <c r="DQ19" s="8" t="s">
        <v>92</v>
      </c>
    </row>
    <row r="20" spans="1:121" ht="12.75">
      <c r="A20" s="7" t="s">
        <v>35</v>
      </c>
      <c r="B20" s="7" t="s">
        <v>13</v>
      </c>
      <c r="C20" s="8">
        <v>313960181.76</v>
      </c>
      <c r="D20" s="8">
        <v>315000000</v>
      </c>
      <c r="E20" s="8">
        <v>262500000</v>
      </c>
      <c r="F20" s="8">
        <v>280987563.25</v>
      </c>
      <c r="G20" s="8">
        <v>18487563.25</v>
      </c>
      <c r="H20" s="8">
        <v>7.042881238095238</v>
      </c>
      <c r="I20" s="8" t="s">
        <v>93</v>
      </c>
      <c r="J20" s="8">
        <v>130023844.04</v>
      </c>
      <c r="K20" s="8">
        <v>137564000</v>
      </c>
      <c r="L20" s="8">
        <v>114636666.66666666</v>
      </c>
      <c r="M20" s="8">
        <v>116760691.98</v>
      </c>
      <c r="N20" s="8">
        <v>2124025.313333333</v>
      </c>
      <c r="O20" s="8">
        <v>1.8528324096420574</v>
      </c>
      <c r="P20" s="8" t="s">
        <v>93</v>
      </c>
      <c r="Q20" s="8">
        <v>33580740.72</v>
      </c>
      <c r="R20" s="8">
        <v>35500000</v>
      </c>
      <c r="S20" s="8">
        <v>29583333.333333336</v>
      </c>
      <c r="T20" s="8">
        <v>27488447.47</v>
      </c>
      <c r="U20" s="8">
        <v>-2094885.8633333333</v>
      </c>
      <c r="V20" s="8">
        <v>-7.081304326760564</v>
      </c>
      <c r="W20" s="8" t="s">
        <v>92</v>
      </c>
      <c r="X20" s="8">
        <v>28606470.08</v>
      </c>
      <c r="Y20" s="8">
        <v>28700000</v>
      </c>
      <c r="Z20" s="8">
        <v>23916666.666666664</v>
      </c>
      <c r="AA20" s="8">
        <v>25540922.38</v>
      </c>
      <c r="AB20" s="8">
        <v>1624255.7133333331</v>
      </c>
      <c r="AC20" s="8">
        <v>6.791313087108015</v>
      </c>
      <c r="AD20" s="8" t="s">
        <v>93</v>
      </c>
      <c r="AE20" s="8">
        <v>27947704.19</v>
      </c>
      <c r="AF20" s="8">
        <v>29519615.92</v>
      </c>
      <c r="AG20" s="8">
        <v>24599679.933333334</v>
      </c>
      <c r="AH20" s="8">
        <v>24712898.1</v>
      </c>
      <c r="AI20" s="8">
        <v>113218.16666666667</v>
      </c>
      <c r="AJ20" s="8">
        <v>0.4602424380052707</v>
      </c>
      <c r="AK20" s="8" t="s">
        <v>93</v>
      </c>
      <c r="AL20" s="8">
        <v>30518121.81</v>
      </c>
      <c r="AM20" s="8">
        <v>32320000</v>
      </c>
      <c r="AN20" s="8">
        <v>26933333.333333336</v>
      </c>
      <c r="AO20" s="8">
        <v>26434217.53</v>
      </c>
      <c r="AP20" s="8">
        <v>-499115.80333333334</v>
      </c>
      <c r="AQ20" s="8">
        <v>-1.8531527351485149</v>
      </c>
      <c r="AR20" s="8" t="s">
        <v>92</v>
      </c>
      <c r="AS20" s="8">
        <v>51075375.41</v>
      </c>
      <c r="AT20" s="8">
        <v>54750125.88</v>
      </c>
      <c r="AU20" s="8">
        <v>45625104.9</v>
      </c>
      <c r="AV20" s="8">
        <v>46755599.230000004</v>
      </c>
      <c r="AW20" s="8">
        <v>1130494.33</v>
      </c>
      <c r="AX20" s="8">
        <v>2.4777900949001435</v>
      </c>
      <c r="AY20" s="8" t="s">
        <v>93</v>
      </c>
      <c r="AZ20" s="8">
        <v>21651740.09</v>
      </c>
      <c r="BA20" s="8">
        <v>25000000</v>
      </c>
      <c r="BB20" s="8">
        <v>20833333.333333332</v>
      </c>
      <c r="BC20" s="8">
        <v>21576821.8</v>
      </c>
      <c r="BD20" s="8">
        <v>743488.4666666667</v>
      </c>
      <c r="BE20" s="8">
        <v>3.56874464</v>
      </c>
      <c r="BF20" s="8" t="s">
        <v>93</v>
      </c>
      <c r="BG20" s="8">
        <v>25021375</v>
      </c>
      <c r="BH20" s="8">
        <v>27735480</v>
      </c>
      <c r="BI20" s="8">
        <v>23112900</v>
      </c>
      <c r="BJ20" s="8">
        <v>22923794.56</v>
      </c>
      <c r="BK20" s="8">
        <v>-189105.44</v>
      </c>
      <c r="BL20" s="8">
        <v>-0.8181813619234282</v>
      </c>
      <c r="BM20" s="8" t="s">
        <v>92</v>
      </c>
      <c r="BN20" s="8">
        <v>30196838</v>
      </c>
      <c r="BO20" s="8">
        <v>31500000</v>
      </c>
      <c r="BP20" s="8">
        <v>26250000</v>
      </c>
      <c r="BQ20" s="8">
        <v>26480645.67</v>
      </c>
      <c r="BR20" s="8">
        <v>230645.67</v>
      </c>
      <c r="BS20" s="8">
        <v>0.8786501714285714</v>
      </c>
      <c r="BT20" s="8" t="s">
        <v>93</v>
      </c>
      <c r="BU20" s="8">
        <v>28800926.99</v>
      </c>
      <c r="BV20" s="8">
        <v>30506000</v>
      </c>
      <c r="BW20" s="8">
        <v>25421666.666666668</v>
      </c>
      <c r="BX20" s="8">
        <v>25329801.88</v>
      </c>
      <c r="BY20" s="8">
        <v>-91864.78666666667</v>
      </c>
      <c r="BZ20" s="8">
        <v>-0.3613641382023209</v>
      </c>
      <c r="CA20" s="8" t="s">
        <v>92</v>
      </c>
      <c r="CB20" s="8">
        <v>35162771.65</v>
      </c>
      <c r="CC20" s="8">
        <v>36793400</v>
      </c>
      <c r="CD20" s="8">
        <v>30661166.666666668</v>
      </c>
      <c r="CE20" s="8">
        <v>32396498.71</v>
      </c>
      <c r="CF20" s="8">
        <v>1735332.0433333335</v>
      </c>
      <c r="CG20" s="8">
        <v>5.659706501709546</v>
      </c>
      <c r="CH20" s="8" t="s">
        <v>93</v>
      </c>
      <c r="CI20" s="8">
        <v>14862046.73</v>
      </c>
      <c r="CJ20" s="8">
        <v>17442000</v>
      </c>
      <c r="CK20" s="8">
        <v>14535000</v>
      </c>
      <c r="CL20" s="8">
        <v>14368375.820000002</v>
      </c>
      <c r="CM20" s="8">
        <v>-166624.18</v>
      </c>
      <c r="CN20" s="8">
        <v>-1.1463651874785001</v>
      </c>
      <c r="CO20" s="8" t="s">
        <v>92</v>
      </c>
      <c r="CP20" s="8">
        <v>29439106.32</v>
      </c>
      <c r="CQ20" s="8">
        <v>31374146.96</v>
      </c>
      <c r="CR20" s="8">
        <v>26145122.466666665</v>
      </c>
      <c r="CS20" s="8">
        <v>27145492.720000003</v>
      </c>
      <c r="CT20" s="8">
        <v>1000370.2533333333</v>
      </c>
      <c r="CU20" s="8">
        <v>3.8262213329034527</v>
      </c>
      <c r="CV20" s="8" t="s">
        <v>93</v>
      </c>
      <c r="CW20" s="8">
        <v>22998968.82</v>
      </c>
      <c r="CX20" s="8">
        <v>23899900</v>
      </c>
      <c r="CY20" s="8">
        <v>19916583.333333332</v>
      </c>
      <c r="CZ20" s="8">
        <v>19368169.060000002</v>
      </c>
      <c r="DA20" s="8">
        <v>-548414.2733333333</v>
      </c>
      <c r="DB20" s="8">
        <v>-2.753555989774016</v>
      </c>
      <c r="DC20" s="8" t="s">
        <v>92</v>
      </c>
      <c r="DD20" s="8">
        <v>17289509.76</v>
      </c>
      <c r="DE20" s="8">
        <v>19550000</v>
      </c>
      <c r="DF20" s="8">
        <v>16291666.666666666</v>
      </c>
      <c r="DG20" s="8">
        <v>15949281.81</v>
      </c>
      <c r="DH20" s="8">
        <v>-342384.85666666663</v>
      </c>
      <c r="DI20" s="8">
        <v>-2.101595028132992</v>
      </c>
      <c r="DJ20" s="8" t="s">
        <v>92</v>
      </c>
      <c r="DK20" s="8">
        <f t="shared" si="3"/>
        <v>841135721.37</v>
      </c>
      <c r="DL20" s="8">
        <f t="shared" si="3"/>
        <v>877154668.76</v>
      </c>
      <c r="DM20" s="8">
        <f t="shared" si="3"/>
        <v>730962223.9666666</v>
      </c>
      <c r="DN20" s="8">
        <f t="shared" si="3"/>
        <v>754219221.97</v>
      </c>
      <c r="DO20" s="8">
        <f t="shared" si="1"/>
        <v>23256998.00333345</v>
      </c>
      <c r="DP20" s="8">
        <f t="shared" si="4"/>
        <v>3.181696295757415</v>
      </c>
      <c r="DQ20" s="8" t="s">
        <v>93</v>
      </c>
    </row>
    <row r="21" spans="1:121" ht="12.75">
      <c r="A21" s="7" t="s">
        <v>36</v>
      </c>
      <c r="B21" s="7" t="s">
        <v>14</v>
      </c>
      <c r="C21" s="8">
        <v>79862982.41</v>
      </c>
      <c r="D21" s="8">
        <v>85000000</v>
      </c>
      <c r="E21" s="8">
        <v>70833333.33333333</v>
      </c>
      <c r="F21" s="8">
        <v>68662549.23</v>
      </c>
      <c r="G21" s="8">
        <v>-2170784.1033333335</v>
      </c>
      <c r="H21" s="8">
        <v>-3.0646363811764705</v>
      </c>
      <c r="I21" s="8" t="s">
        <v>92</v>
      </c>
      <c r="J21" s="8">
        <v>26215559.3</v>
      </c>
      <c r="K21" s="8">
        <v>27650000</v>
      </c>
      <c r="L21" s="8">
        <v>23041666.666666664</v>
      </c>
      <c r="M21" s="8">
        <v>22652609.22</v>
      </c>
      <c r="N21" s="8">
        <v>-389057.44666666666</v>
      </c>
      <c r="O21" s="8">
        <v>-1.6884952477396022</v>
      </c>
      <c r="P21" s="8" t="s">
        <v>92</v>
      </c>
      <c r="Q21" s="8">
        <v>6297169.89</v>
      </c>
      <c r="R21" s="8">
        <v>6650000</v>
      </c>
      <c r="S21" s="8">
        <v>5541666.666666667</v>
      </c>
      <c r="T21" s="8">
        <v>4902636.25</v>
      </c>
      <c r="U21" s="8">
        <v>-639030.4166666667</v>
      </c>
      <c r="V21" s="8">
        <v>-11.531375939849625</v>
      </c>
      <c r="W21" s="8" t="s">
        <v>92</v>
      </c>
      <c r="X21" s="8">
        <v>4612844.97</v>
      </c>
      <c r="Y21" s="8">
        <v>5100000</v>
      </c>
      <c r="Z21" s="8">
        <v>4250000</v>
      </c>
      <c r="AA21" s="8">
        <v>4119723.89</v>
      </c>
      <c r="AB21" s="8">
        <v>-130276.11</v>
      </c>
      <c r="AC21" s="8">
        <v>-3.065320235294118</v>
      </c>
      <c r="AD21" s="8" t="s">
        <v>92</v>
      </c>
      <c r="AE21" s="8">
        <v>4001157.23</v>
      </c>
      <c r="AF21" s="8">
        <v>4024196</v>
      </c>
      <c r="AG21" s="8">
        <v>3353496.6666666665</v>
      </c>
      <c r="AH21" s="8">
        <v>3367506.2199999997</v>
      </c>
      <c r="AI21" s="8">
        <v>14009.553333333333</v>
      </c>
      <c r="AJ21" s="8">
        <v>0.4177595723468738</v>
      </c>
      <c r="AK21" s="8" t="s">
        <v>93</v>
      </c>
      <c r="AL21" s="8">
        <v>1708404</v>
      </c>
      <c r="AM21" s="8">
        <v>1989000</v>
      </c>
      <c r="AN21" s="8">
        <v>1657500</v>
      </c>
      <c r="AO21" s="8">
        <v>2108134.88</v>
      </c>
      <c r="AP21" s="8">
        <v>450634.88</v>
      </c>
      <c r="AQ21" s="8">
        <v>27.187624736048264</v>
      </c>
      <c r="AR21" s="8" t="s">
        <v>93</v>
      </c>
      <c r="AS21" s="8">
        <v>9364575.59</v>
      </c>
      <c r="AT21" s="8">
        <v>11752980.42</v>
      </c>
      <c r="AU21" s="8">
        <v>9794150.35</v>
      </c>
      <c r="AV21" s="8">
        <v>7414643.84</v>
      </c>
      <c r="AW21" s="8">
        <v>-2379506.51</v>
      </c>
      <c r="AX21" s="8">
        <v>-24.295180541107378</v>
      </c>
      <c r="AY21" s="8" t="s">
        <v>92</v>
      </c>
      <c r="AZ21" s="8">
        <v>6207778.5</v>
      </c>
      <c r="BA21" s="8">
        <v>6205000</v>
      </c>
      <c r="BB21" s="8">
        <v>5170833.333333334</v>
      </c>
      <c r="BC21" s="8">
        <v>5035530</v>
      </c>
      <c r="BD21" s="8">
        <v>-135303.33333333334</v>
      </c>
      <c r="BE21" s="8">
        <v>-2.6166639806607574</v>
      </c>
      <c r="BF21" s="8" t="s">
        <v>92</v>
      </c>
      <c r="BG21" s="8">
        <v>4570634.47</v>
      </c>
      <c r="BH21" s="8">
        <v>4945774</v>
      </c>
      <c r="BI21" s="8">
        <v>4121478.3333333335</v>
      </c>
      <c r="BJ21" s="8">
        <v>4244673.33</v>
      </c>
      <c r="BK21" s="8">
        <v>123194.99666666666</v>
      </c>
      <c r="BL21" s="8">
        <v>2.989097277797166</v>
      </c>
      <c r="BM21" s="8" t="s">
        <v>93</v>
      </c>
      <c r="BN21" s="8">
        <v>6967656.66</v>
      </c>
      <c r="BO21" s="8">
        <v>7000000</v>
      </c>
      <c r="BP21" s="8">
        <v>5833333.333333334</v>
      </c>
      <c r="BQ21" s="8">
        <v>5732243</v>
      </c>
      <c r="BR21" s="8">
        <v>-101090.33333333334</v>
      </c>
      <c r="BS21" s="8">
        <v>-1.732977142857143</v>
      </c>
      <c r="BT21" s="8" t="s">
        <v>92</v>
      </c>
      <c r="BU21" s="8">
        <v>5612870.5</v>
      </c>
      <c r="BV21" s="8">
        <v>5368000</v>
      </c>
      <c r="BW21" s="8">
        <v>4473333.333333334</v>
      </c>
      <c r="BX21" s="8">
        <v>4894156.59</v>
      </c>
      <c r="BY21" s="8">
        <v>420823.2566666667</v>
      </c>
      <c r="BZ21" s="8">
        <v>9.407375335320417</v>
      </c>
      <c r="CA21" s="8" t="s">
        <v>93</v>
      </c>
      <c r="CB21" s="8">
        <v>8291660</v>
      </c>
      <c r="CC21" s="8">
        <v>8955000</v>
      </c>
      <c r="CD21" s="8">
        <v>7462500</v>
      </c>
      <c r="CE21" s="8">
        <v>7413546</v>
      </c>
      <c r="CF21" s="8">
        <v>-48954</v>
      </c>
      <c r="CG21" s="8">
        <v>-0.656</v>
      </c>
      <c r="CH21" s="8" t="s">
        <v>92</v>
      </c>
      <c r="CI21" s="8">
        <v>2589538.51</v>
      </c>
      <c r="CJ21" s="8">
        <v>2838880</v>
      </c>
      <c r="CK21" s="8">
        <v>2365733.3333333335</v>
      </c>
      <c r="CL21" s="8">
        <v>2377294</v>
      </c>
      <c r="CM21" s="8">
        <v>11560.666666666668</v>
      </c>
      <c r="CN21" s="8">
        <v>0.48867158879558137</v>
      </c>
      <c r="CO21" s="8" t="s">
        <v>93</v>
      </c>
      <c r="CP21" s="8">
        <v>10087141.67</v>
      </c>
      <c r="CQ21" s="8">
        <v>10195240</v>
      </c>
      <c r="CR21" s="8">
        <v>8496033.333333332</v>
      </c>
      <c r="CS21" s="8">
        <v>8312989</v>
      </c>
      <c r="CT21" s="8">
        <v>-183044.33333333334</v>
      </c>
      <c r="CU21" s="8">
        <v>-2.154468163574374</v>
      </c>
      <c r="CV21" s="8" t="s">
        <v>92</v>
      </c>
      <c r="CW21" s="8">
        <v>2995622.4</v>
      </c>
      <c r="CX21" s="8">
        <v>3123000</v>
      </c>
      <c r="CY21" s="8">
        <v>2602500</v>
      </c>
      <c r="CZ21" s="8">
        <v>2525775</v>
      </c>
      <c r="DA21" s="8">
        <v>-76725</v>
      </c>
      <c r="DB21" s="8">
        <v>-2.9481268011527377</v>
      </c>
      <c r="DC21" s="8" t="s">
        <v>92</v>
      </c>
      <c r="DD21" s="8">
        <v>4146563.22</v>
      </c>
      <c r="DE21" s="8">
        <v>5000000</v>
      </c>
      <c r="DF21" s="8">
        <v>4166666.6666666665</v>
      </c>
      <c r="DG21" s="8">
        <v>4119983.96</v>
      </c>
      <c r="DH21" s="8">
        <v>-46682.706666666665</v>
      </c>
      <c r="DI21" s="8">
        <v>-1.12038496</v>
      </c>
      <c r="DJ21" s="8" t="s">
        <v>92</v>
      </c>
      <c r="DK21" s="8">
        <f t="shared" si="3"/>
        <v>183532159.31999996</v>
      </c>
      <c r="DL21" s="8">
        <f t="shared" si="3"/>
        <v>195797070.42</v>
      </c>
      <c r="DM21" s="8">
        <f t="shared" si="3"/>
        <v>163164225.35</v>
      </c>
      <c r="DN21" s="8">
        <f t="shared" si="3"/>
        <v>157883994.41</v>
      </c>
      <c r="DO21" s="8">
        <f t="shared" si="1"/>
        <v>-5280230.939999998</v>
      </c>
      <c r="DP21" s="8">
        <f t="shared" si="4"/>
        <v>-3.236145011980102</v>
      </c>
      <c r="DQ21" s="8" t="s">
        <v>92</v>
      </c>
    </row>
    <row r="22" spans="1:121" ht="12.75">
      <c r="A22" s="7" t="s">
        <v>37</v>
      </c>
      <c r="B22" s="7" t="s">
        <v>15</v>
      </c>
      <c r="C22" s="8">
        <v>174488678.65</v>
      </c>
      <c r="D22" s="8">
        <v>183000000</v>
      </c>
      <c r="E22" s="8">
        <v>152500000</v>
      </c>
      <c r="F22" s="8">
        <v>142879597.84</v>
      </c>
      <c r="G22" s="8">
        <v>-9620402.16</v>
      </c>
      <c r="H22" s="8">
        <v>-6.308460432786885</v>
      </c>
      <c r="I22" s="8" t="s">
        <v>92</v>
      </c>
      <c r="J22" s="8">
        <v>58954597.5</v>
      </c>
      <c r="K22" s="8">
        <v>55580000</v>
      </c>
      <c r="L22" s="8">
        <v>46316666.66666667</v>
      </c>
      <c r="M22" s="8">
        <v>43016444.95</v>
      </c>
      <c r="N22" s="8">
        <v>-3300221.716666667</v>
      </c>
      <c r="O22" s="8">
        <v>-7.125343756747032</v>
      </c>
      <c r="P22" s="8" t="s">
        <v>92</v>
      </c>
      <c r="Q22" s="8">
        <v>13120730.3</v>
      </c>
      <c r="R22" s="8">
        <v>14000000</v>
      </c>
      <c r="S22" s="8">
        <v>11666666.666666666</v>
      </c>
      <c r="T22" s="8">
        <v>10244527.42</v>
      </c>
      <c r="U22" s="8">
        <v>-1422139.2466666666</v>
      </c>
      <c r="V22" s="8">
        <v>-12.189764971428572</v>
      </c>
      <c r="W22" s="8" t="s">
        <v>92</v>
      </c>
      <c r="X22" s="8">
        <v>8191531.5</v>
      </c>
      <c r="Y22" s="8">
        <v>9000000</v>
      </c>
      <c r="Z22" s="8">
        <v>7500000</v>
      </c>
      <c r="AA22" s="8">
        <v>7534907.5</v>
      </c>
      <c r="AB22" s="8">
        <v>34907.5</v>
      </c>
      <c r="AC22" s="8">
        <v>0.46543333333333337</v>
      </c>
      <c r="AD22" s="8" t="s">
        <v>93</v>
      </c>
      <c r="AE22" s="8">
        <v>10608543</v>
      </c>
      <c r="AF22" s="8">
        <v>9670050</v>
      </c>
      <c r="AG22" s="8">
        <v>8058375</v>
      </c>
      <c r="AH22" s="8">
        <v>9167670</v>
      </c>
      <c r="AI22" s="8">
        <v>1109295</v>
      </c>
      <c r="AJ22" s="8">
        <v>13.765740611475637</v>
      </c>
      <c r="AK22" s="8" t="s">
        <v>93</v>
      </c>
      <c r="AL22" s="8">
        <v>7120987.5</v>
      </c>
      <c r="AM22" s="8">
        <v>6819000</v>
      </c>
      <c r="AN22" s="8">
        <v>5682500</v>
      </c>
      <c r="AO22" s="8">
        <v>5899610</v>
      </c>
      <c r="AP22" s="8">
        <v>217110</v>
      </c>
      <c r="AQ22" s="8">
        <v>3.820677518697756</v>
      </c>
      <c r="AR22" s="8" t="s">
        <v>93</v>
      </c>
      <c r="AS22" s="8">
        <v>20129815</v>
      </c>
      <c r="AT22" s="8">
        <v>21306175.95</v>
      </c>
      <c r="AU22" s="8">
        <v>17755146.625</v>
      </c>
      <c r="AV22" s="8">
        <v>16176724</v>
      </c>
      <c r="AW22" s="8">
        <v>-1578422.625</v>
      </c>
      <c r="AX22" s="8">
        <v>-8.889944185408831</v>
      </c>
      <c r="AY22" s="8" t="s">
        <v>92</v>
      </c>
      <c r="AZ22" s="8">
        <v>8522695</v>
      </c>
      <c r="BA22" s="8">
        <v>9500000</v>
      </c>
      <c r="BB22" s="8">
        <v>7916666.666666666</v>
      </c>
      <c r="BC22" s="8">
        <v>9437790</v>
      </c>
      <c r="BD22" s="8">
        <v>1521123.3333333335</v>
      </c>
      <c r="BE22" s="8">
        <v>19.21418947368421</v>
      </c>
      <c r="BF22" s="8" t="s">
        <v>93</v>
      </c>
      <c r="BG22" s="8">
        <v>10905635</v>
      </c>
      <c r="BH22" s="8">
        <v>11224080</v>
      </c>
      <c r="BI22" s="8">
        <v>9353400</v>
      </c>
      <c r="BJ22" s="8">
        <v>8900674.83</v>
      </c>
      <c r="BK22" s="8">
        <v>-452725.17</v>
      </c>
      <c r="BL22" s="8">
        <v>-4.840220347681058</v>
      </c>
      <c r="BM22" s="8" t="s">
        <v>92</v>
      </c>
      <c r="BN22" s="8">
        <v>10883511.5</v>
      </c>
      <c r="BO22" s="8">
        <v>11300000</v>
      </c>
      <c r="BP22" s="8">
        <v>9416666.666666666</v>
      </c>
      <c r="BQ22" s="8">
        <v>10034937</v>
      </c>
      <c r="BR22" s="8">
        <v>618270.3333333334</v>
      </c>
      <c r="BS22" s="8">
        <v>6.565702654867256</v>
      </c>
      <c r="BT22" s="8" t="s">
        <v>93</v>
      </c>
      <c r="BU22" s="8">
        <v>10423227.5</v>
      </c>
      <c r="BV22" s="8">
        <v>10900000</v>
      </c>
      <c r="BW22" s="8">
        <v>9083333.333333334</v>
      </c>
      <c r="BX22" s="8">
        <v>8763670.5</v>
      </c>
      <c r="BY22" s="8">
        <v>-319662.8333333333</v>
      </c>
      <c r="BZ22" s="8">
        <v>-3.5192238532110087</v>
      </c>
      <c r="CA22" s="8" t="s">
        <v>92</v>
      </c>
      <c r="CB22" s="8">
        <v>15069969.38</v>
      </c>
      <c r="CC22" s="8">
        <v>14549800</v>
      </c>
      <c r="CD22" s="8">
        <v>12124833.333333334</v>
      </c>
      <c r="CE22" s="8">
        <v>13264461.75</v>
      </c>
      <c r="CF22" s="8">
        <v>1139628.4166666667</v>
      </c>
      <c r="CG22" s="8">
        <v>9.399126448473519</v>
      </c>
      <c r="CH22" s="8" t="s">
        <v>93</v>
      </c>
      <c r="CI22" s="8">
        <v>6142833.63</v>
      </c>
      <c r="CJ22" s="8">
        <v>6144115</v>
      </c>
      <c r="CK22" s="8">
        <v>5120095.833333334</v>
      </c>
      <c r="CL22" s="8">
        <v>5376222.75</v>
      </c>
      <c r="CM22" s="8">
        <v>256126.9166666667</v>
      </c>
      <c r="CN22" s="8">
        <v>5.002385209261219</v>
      </c>
      <c r="CO22" s="8" t="s">
        <v>93</v>
      </c>
      <c r="CP22" s="8">
        <v>17924429.25</v>
      </c>
      <c r="CQ22" s="8">
        <v>17594127</v>
      </c>
      <c r="CR22" s="8">
        <v>14661772.5</v>
      </c>
      <c r="CS22" s="8">
        <v>15078039.75</v>
      </c>
      <c r="CT22" s="8">
        <v>416267.25</v>
      </c>
      <c r="CU22" s="8">
        <v>2.8391331948439387</v>
      </c>
      <c r="CV22" s="8" t="s">
        <v>93</v>
      </c>
      <c r="CW22" s="8">
        <v>7810960</v>
      </c>
      <c r="CX22" s="8">
        <v>7161000</v>
      </c>
      <c r="CY22" s="8">
        <v>5967500</v>
      </c>
      <c r="CZ22" s="8">
        <v>6424271.61</v>
      </c>
      <c r="DA22" s="8">
        <v>456771.61</v>
      </c>
      <c r="DB22" s="8">
        <v>7.654321072475912</v>
      </c>
      <c r="DC22" s="8" t="s">
        <v>93</v>
      </c>
      <c r="DD22" s="8">
        <v>7532699</v>
      </c>
      <c r="DE22" s="8">
        <v>7200000</v>
      </c>
      <c r="DF22" s="8">
        <v>6000000</v>
      </c>
      <c r="DG22" s="8">
        <v>6151581.25</v>
      </c>
      <c r="DH22" s="8">
        <v>151581.25</v>
      </c>
      <c r="DI22" s="8">
        <v>2.526354166666667</v>
      </c>
      <c r="DJ22" s="8" t="s">
        <v>93</v>
      </c>
      <c r="DK22" s="8">
        <f t="shared" si="3"/>
        <v>387830843.71000004</v>
      </c>
      <c r="DL22" s="8">
        <f t="shared" si="3"/>
        <v>394948347.95</v>
      </c>
      <c r="DM22" s="8">
        <f t="shared" si="3"/>
        <v>329123623.2916666</v>
      </c>
      <c r="DN22" s="8">
        <f t="shared" si="3"/>
        <v>318351131.15000004</v>
      </c>
      <c r="DO22" s="8">
        <f t="shared" si="1"/>
        <v>-10772492.141666591</v>
      </c>
      <c r="DP22" s="8">
        <f t="shared" si="4"/>
        <v>-3.2730838442794177</v>
      </c>
      <c r="DQ22" s="8" t="s">
        <v>92</v>
      </c>
    </row>
    <row r="23" spans="1:121" ht="12.75">
      <c r="A23" s="7" t="s">
        <v>38</v>
      </c>
      <c r="B23" s="7" t="s">
        <v>16</v>
      </c>
      <c r="C23" s="8">
        <v>22452789.33</v>
      </c>
      <c r="D23" s="8">
        <v>22000000</v>
      </c>
      <c r="E23" s="8">
        <v>18333333.333333332</v>
      </c>
      <c r="F23" s="8">
        <v>17673228.82</v>
      </c>
      <c r="G23" s="8">
        <v>-660104.5133333333</v>
      </c>
      <c r="H23" s="8">
        <v>-3.600570072727273</v>
      </c>
      <c r="I23" s="8" t="s">
        <v>92</v>
      </c>
      <c r="J23" s="8">
        <v>8291591.52</v>
      </c>
      <c r="K23" s="8">
        <v>8628000</v>
      </c>
      <c r="L23" s="8">
        <v>7190000</v>
      </c>
      <c r="M23" s="8">
        <v>6353048.42</v>
      </c>
      <c r="N23" s="8">
        <v>-836951.58</v>
      </c>
      <c r="O23" s="8">
        <v>-11.640494853963839</v>
      </c>
      <c r="P23" s="8" t="s">
        <v>92</v>
      </c>
      <c r="Q23" s="8">
        <v>741736.25</v>
      </c>
      <c r="R23" s="8">
        <v>850000</v>
      </c>
      <c r="S23" s="8">
        <v>708333.3333333334</v>
      </c>
      <c r="T23" s="8">
        <v>545465.5</v>
      </c>
      <c r="U23" s="8">
        <v>-162867.83333333334</v>
      </c>
      <c r="V23" s="8">
        <v>-22.993105882352943</v>
      </c>
      <c r="W23" s="8" t="s">
        <v>92</v>
      </c>
      <c r="X23" s="8">
        <v>1155451.89</v>
      </c>
      <c r="Y23" s="8">
        <v>1220900</v>
      </c>
      <c r="Z23" s="8">
        <v>1017416.6666666667</v>
      </c>
      <c r="AA23" s="8">
        <v>1025059.39</v>
      </c>
      <c r="AB23" s="8">
        <v>7642.723333333333</v>
      </c>
      <c r="AC23" s="8">
        <v>0.7511891227782784</v>
      </c>
      <c r="AD23" s="8" t="s">
        <v>93</v>
      </c>
      <c r="AE23" s="8">
        <v>1428258.38</v>
      </c>
      <c r="AF23" s="8">
        <v>1661677</v>
      </c>
      <c r="AG23" s="8">
        <v>1384730.8333333333</v>
      </c>
      <c r="AH23" s="8">
        <v>1629880.4</v>
      </c>
      <c r="AI23" s="8">
        <v>245149.56666666668</v>
      </c>
      <c r="AJ23" s="8">
        <v>17.703770347666847</v>
      </c>
      <c r="AK23" s="8" t="s">
        <v>93</v>
      </c>
      <c r="AL23" s="8">
        <v>1729804.43</v>
      </c>
      <c r="AM23" s="8">
        <v>1700000</v>
      </c>
      <c r="AN23" s="8">
        <v>1416666.6666666667</v>
      </c>
      <c r="AO23" s="8">
        <v>1074370.75</v>
      </c>
      <c r="AP23" s="8">
        <v>-342295.9166666667</v>
      </c>
      <c r="AQ23" s="8">
        <v>-24.16206470588235</v>
      </c>
      <c r="AR23" s="8" t="s">
        <v>92</v>
      </c>
      <c r="AS23" s="8">
        <v>3345416.91</v>
      </c>
      <c r="AT23" s="8">
        <v>3712686.26</v>
      </c>
      <c r="AU23" s="8">
        <v>3093905.2166666663</v>
      </c>
      <c r="AV23" s="8">
        <v>2564987.96</v>
      </c>
      <c r="AW23" s="8">
        <v>-528917.2566666666</v>
      </c>
      <c r="AX23" s="8">
        <v>-17.095457670048315</v>
      </c>
      <c r="AY23" s="8" t="s">
        <v>92</v>
      </c>
      <c r="AZ23" s="8">
        <v>748905.5</v>
      </c>
      <c r="BA23" s="8">
        <v>1500000</v>
      </c>
      <c r="BB23" s="8">
        <v>1250000</v>
      </c>
      <c r="BC23" s="8">
        <v>1064571.83</v>
      </c>
      <c r="BD23" s="8">
        <v>-185428.17</v>
      </c>
      <c r="BE23" s="8">
        <v>-14.8342536</v>
      </c>
      <c r="BF23" s="8" t="s">
        <v>92</v>
      </c>
      <c r="BG23" s="8">
        <v>1345234.5</v>
      </c>
      <c r="BH23" s="8">
        <v>1612456</v>
      </c>
      <c r="BI23" s="8">
        <v>1343713.3333333335</v>
      </c>
      <c r="BJ23" s="8">
        <v>1156926.8900000001</v>
      </c>
      <c r="BK23" s="8">
        <v>-186786.44333333333</v>
      </c>
      <c r="BL23" s="8">
        <v>-13.90076578833779</v>
      </c>
      <c r="BM23" s="8" t="s">
        <v>92</v>
      </c>
      <c r="BN23" s="8">
        <v>1948086.2</v>
      </c>
      <c r="BO23" s="8">
        <v>2000000</v>
      </c>
      <c r="BP23" s="8">
        <v>1666666.6666666667</v>
      </c>
      <c r="BQ23" s="8">
        <v>1645387.8800000001</v>
      </c>
      <c r="BR23" s="8">
        <v>-21278.786666666667</v>
      </c>
      <c r="BS23" s="8">
        <v>-1.2767272</v>
      </c>
      <c r="BT23" s="8" t="s">
        <v>92</v>
      </c>
      <c r="BU23" s="8">
        <v>1843669.18</v>
      </c>
      <c r="BV23" s="8">
        <v>1808000</v>
      </c>
      <c r="BW23" s="8">
        <v>1506666.6666666665</v>
      </c>
      <c r="BX23" s="8">
        <v>1514324.81</v>
      </c>
      <c r="BY23" s="8">
        <v>7658.143333333333</v>
      </c>
      <c r="BZ23" s="8">
        <v>0.5082838495575221</v>
      </c>
      <c r="CA23" s="8" t="s">
        <v>93</v>
      </c>
      <c r="CB23" s="8">
        <v>2309826.25</v>
      </c>
      <c r="CC23" s="8">
        <v>2565200</v>
      </c>
      <c r="CD23" s="8">
        <v>2137666.6666666665</v>
      </c>
      <c r="CE23" s="8">
        <v>2127661.04</v>
      </c>
      <c r="CF23" s="8">
        <v>-10005.626666666667</v>
      </c>
      <c r="CG23" s="8">
        <v>-0.46806299703726806</v>
      </c>
      <c r="CH23" s="8" t="s">
        <v>92</v>
      </c>
      <c r="CI23" s="8">
        <v>931390.73</v>
      </c>
      <c r="CJ23" s="8">
        <v>953658</v>
      </c>
      <c r="CK23" s="8">
        <v>794715</v>
      </c>
      <c r="CL23" s="8">
        <v>754362.64</v>
      </c>
      <c r="CM23" s="8">
        <v>-40352.36</v>
      </c>
      <c r="CN23" s="8">
        <v>-5.07758882114972</v>
      </c>
      <c r="CO23" s="8" t="s">
        <v>92</v>
      </c>
      <c r="CP23" s="8">
        <v>1891970.85</v>
      </c>
      <c r="CQ23" s="8">
        <v>1438487.79</v>
      </c>
      <c r="CR23" s="8">
        <v>1198739.825</v>
      </c>
      <c r="CS23" s="8">
        <v>1588462.3800000001</v>
      </c>
      <c r="CT23" s="8">
        <v>389722.555</v>
      </c>
      <c r="CU23" s="8">
        <v>32.51102089646517</v>
      </c>
      <c r="CV23" s="8" t="s">
        <v>93</v>
      </c>
      <c r="CW23" s="8">
        <v>1256906.1</v>
      </c>
      <c r="CX23" s="8">
        <v>1226000</v>
      </c>
      <c r="CY23" s="8">
        <v>1021666.6666666666</v>
      </c>
      <c r="CZ23" s="8">
        <v>945815.4099999999</v>
      </c>
      <c r="DA23" s="8">
        <v>-75851.25666666667</v>
      </c>
      <c r="DB23" s="8">
        <v>-7.424266557911909</v>
      </c>
      <c r="DC23" s="8" t="s">
        <v>92</v>
      </c>
      <c r="DD23" s="8">
        <v>1052539.25</v>
      </c>
      <c r="DE23" s="8">
        <v>1000000</v>
      </c>
      <c r="DF23" s="8">
        <v>833333.3333333334</v>
      </c>
      <c r="DG23" s="8">
        <v>774269.26</v>
      </c>
      <c r="DH23" s="8">
        <v>-59064.073333333334</v>
      </c>
      <c r="DI23" s="8">
        <v>-7.0876888</v>
      </c>
      <c r="DJ23" s="8" t="s">
        <v>92</v>
      </c>
      <c r="DK23" s="8">
        <f t="shared" si="3"/>
        <v>52473577.269999996</v>
      </c>
      <c r="DL23" s="8">
        <f t="shared" si="3"/>
        <v>53877065.05</v>
      </c>
      <c r="DM23" s="8">
        <f t="shared" si="3"/>
        <v>44897554.20833333</v>
      </c>
      <c r="DN23" s="8">
        <f t="shared" si="3"/>
        <v>42437823.38</v>
      </c>
      <c r="DO23" s="8">
        <f t="shared" si="1"/>
        <v>-2459730.8283333257</v>
      </c>
      <c r="DP23" s="8">
        <f t="shared" si="4"/>
        <v>-5.478540806298042</v>
      </c>
      <c r="DQ23" s="8" t="s">
        <v>92</v>
      </c>
    </row>
    <row r="24" spans="1:121" ht="12.75">
      <c r="A24" s="7" t="s">
        <v>39</v>
      </c>
      <c r="B24" s="7" t="s">
        <v>17</v>
      </c>
      <c r="C24" s="8">
        <v>75919794.16</v>
      </c>
      <c r="D24" s="8">
        <v>80000000</v>
      </c>
      <c r="E24" s="8">
        <v>66666666.666666664</v>
      </c>
      <c r="F24" s="8">
        <v>57611262.44000002</v>
      </c>
      <c r="G24" s="8">
        <v>-9055404.226666667</v>
      </c>
      <c r="H24" s="8">
        <v>-13.58310634</v>
      </c>
      <c r="I24" s="8" t="s">
        <v>92</v>
      </c>
      <c r="J24" s="8">
        <v>25146539.18</v>
      </c>
      <c r="K24" s="8">
        <v>30058000</v>
      </c>
      <c r="L24" s="8">
        <v>25048333.333333332</v>
      </c>
      <c r="M24" s="8">
        <v>19554588.52</v>
      </c>
      <c r="N24" s="8">
        <v>-5493744.813333333</v>
      </c>
      <c r="O24" s="8">
        <v>-21.932576272539755</v>
      </c>
      <c r="P24" s="8" t="s">
        <v>92</v>
      </c>
      <c r="Q24" s="8">
        <v>4909371.58</v>
      </c>
      <c r="R24" s="8">
        <v>2680000</v>
      </c>
      <c r="S24" s="8">
        <v>2233333.333333333</v>
      </c>
      <c r="T24" s="8">
        <v>2277158.4</v>
      </c>
      <c r="U24" s="8">
        <v>43825.066666666666</v>
      </c>
      <c r="V24" s="8">
        <v>1.962316417910448</v>
      </c>
      <c r="W24" s="8" t="s">
        <v>93</v>
      </c>
      <c r="X24" s="8">
        <v>4373794.51</v>
      </c>
      <c r="Y24" s="8">
        <v>3730000</v>
      </c>
      <c r="Z24" s="8">
        <v>3108333.3333333335</v>
      </c>
      <c r="AA24" s="8">
        <v>2679896.09</v>
      </c>
      <c r="AB24" s="8">
        <v>-428437.24333333335</v>
      </c>
      <c r="AC24" s="8">
        <v>-13.783503806970508</v>
      </c>
      <c r="AD24" s="8" t="s">
        <v>92</v>
      </c>
      <c r="AE24" s="8">
        <v>2849715.54</v>
      </c>
      <c r="AF24" s="8">
        <v>2384870.61</v>
      </c>
      <c r="AG24" s="8">
        <v>1987392.175</v>
      </c>
      <c r="AH24" s="8">
        <v>3748069.7199999997</v>
      </c>
      <c r="AI24" s="8">
        <v>1760677.545</v>
      </c>
      <c r="AJ24" s="8">
        <v>88.5923557085556</v>
      </c>
      <c r="AK24" s="8" t="s">
        <v>93</v>
      </c>
      <c r="AL24" s="8">
        <v>3646622.27</v>
      </c>
      <c r="AM24" s="8">
        <v>2606000</v>
      </c>
      <c r="AN24" s="8">
        <v>2171666.6666666665</v>
      </c>
      <c r="AO24" s="8">
        <v>1405682.41</v>
      </c>
      <c r="AP24" s="8">
        <v>-765984.2566666666</v>
      </c>
      <c r="AQ24" s="8">
        <v>-35.27172325402916</v>
      </c>
      <c r="AR24" s="8" t="s">
        <v>92</v>
      </c>
      <c r="AS24" s="8">
        <v>7254361.96</v>
      </c>
      <c r="AT24" s="8">
        <v>11425859.5</v>
      </c>
      <c r="AU24" s="8">
        <v>9521549.583333334</v>
      </c>
      <c r="AV24" s="8">
        <v>5476024.97</v>
      </c>
      <c r="AW24" s="8">
        <v>-4045524.6133333337</v>
      </c>
      <c r="AX24" s="8">
        <v>-42.48809059834842</v>
      </c>
      <c r="AY24" s="8" t="s">
        <v>92</v>
      </c>
      <c r="AZ24" s="8">
        <v>2964530.57</v>
      </c>
      <c r="BA24" s="8">
        <v>2500000</v>
      </c>
      <c r="BB24" s="8">
        <v>2083333.3333333333</v>
      </c>
      <c r="BC24" s="8">
        <v>2539539.4899999998</v>
      </c>
      <c r="BD24" s="8">
        <v>456206.1566666667</v>
      </c>
      <c r="BE24" s="8">
        <v>21.89789552</v>
      </c>
      <c r="BF24" s="8" t="s">
        <v>93</v>
      </c>
      <c r="BG24" s="8">
        <v>5386174.39</v>
      </c>
      <c r="BH24" s="8">
        <v>4151407</v>
      </c>
      <c r="BI24" s="8">
        <v>3459505.8333333335</v>
      </c>
      <c r="BJ24" s="8">
        <v>3482636.3</v>
      </c>
      <c r="BK24" s="8">
        <v>23130.466666666664</v>
      </c>
      <c r="BL24" s="8">
        <v>0.6686060894535274</v>
      </c>
      <c r="BM24" s="8" t="s">
        <v>93</v>
      </c>
      <c r="BN24" s="8">
        <v>3152318.28</v>
      </c>
      <c r="BO24" s="8">
        <v>4000000</v>
      </c>
      <c r="BP24" s="8">
        <v>3333333.3333333335</v>
      </c>
      <c r="BQ24" s="8">
        <v>3120734.89</v>
      </c>
      <c r="BR24" s="8">
        <v>-212598.44333333333</v>
      </c>
      <c r="BS24" s="8">
        <v>-6.3779533</v>
      </c>
      <c r="BT24" s="8" t="s">
        <v>92</v>
      </c>
      <c r="BU24" s="8">
        <v>4688074.5</v>
      </c>
      <c r="BV24" s="8">
        <v>3260000</v>
      </c>
      <c r="BW24" s="8">
        <v>2716666.666666667</v>
      </c>
      <c r="BX24" s="8">
        <v>2947821.0300000003</v>
      </c>
      <c r="BY24" s="8">
        <v>231154.36333333334</v>
      </c>
      <c r="BZ24" s="8">
        <v>8.508749570552146</v>
      </c>
      <c r="CA24" s="8" t="s">
        <v>93</v>
      </c>
      <c r="CB24" s="8">
        <v>6836070.24</v>
      </c>
      <c r="CC24" s="8">
        <v>7025200</v>
      </c>
      <c r="CD24" s="8">
        <v>5854333.333333333</v>
      </c>
      <c r="CE24" s="8">
        <v>6329590.5600000005</v>
      </c>
      <c r="CF24" s="8">
        <v>475257.2266666667</v>
      </c>
      <c r="CG24" s="8">
        <v>8.118041792404487</v>
      </c>
      <c r="CH24" s="8" t="s">
        <v>93</v>
      </c>
      <c r="CI24" s="8">
        <v>3064738.06</v>
      </c>
      <c r="CJ24" s="8">
        <v>2963344</v>
      </c>
      <c r="CK24" s="8">
        <v>2469453.3333333335</v>
      </c>
      <c r="CL24" s="8">
        <v>2656756.85</v>
      </c>
      <c r="CM24" s="8">
        <v>187303.51666666666</v>
      </c>
      <c r="CN24" s="8">
        <v>7.584817017531546</v>
      </c>
      <c r="CO24" s="8" t="s">
        <v>93</v>
      </c>
      <c r="CP24" s="8">
        <v>5089061.1</v>
      </c>
      <c r="CQ24" s="8">
        <v>4209251.82</v>
      </c>
      <c r="CR24" s="8">
        <v>3507709.85</v>
      </c>
      <c r="CS24" s="8">
        <v>3995457.94</v>
      </c>
      <c r="CT24" s="8">
        <v>487748.09</v>
      </c>
      <c r="CU24" s="8">
        <v>13.905029516623218</v>
      </c>
      <c r="CV24" s="8" t="s">
        <v>93</v>
      </c>
      <c r="CW24" s="8">
        <v>1392817.24</v>
      </c>
      <c r="CX24" s="8">
        <v>1885000</v>
      </c>
      <c r="CY24" s="8">
        <v>1570833.3333333333</v>
      </c>
      <c r="CZ24" s="8">
        <v>1532530.3399999999</v>
      </c>
      <c r="DA24" s="8">
        <v>-38302.99333333333</v>
      </c>
      <c r="DB24" s="8">
        <v>-2.438386843501326</v>
      </c>
      <c r="DC24" s="8" t="s">
        <v>92</v>
      </c>
      <c r="DD24" s="8">
        <v>1658269.71</v>
      </c>
      <c r="DE24" s="8">
        <v>1700000</v>
      </c>
      <c r="DF24" s="8">
        <v>1416666.6666666667</v>
      </c>
      <c r="DG24" s="8">
        <v>1621635.14</v>
      </c>
      <c r="DH24" s="8">
        <v>204968.47333333333</v>
      </c>
      <c r="DI24" s="8">
        <v>14.46836282352941</v>
      </c>
      <c r="DJ24" s="8" t="s">
        <v>93</v>
      </c>
      <c r="DK24" s="8">
        <f t="shared" si="3"/>
        <v>158332253.29000002</v>
      </c>
      <c r="DL24" s="8">
        <f t="shared" si="3"/>
        <v>164578932.93</v>
      </c>
      <c r="DM24" s="8">
        <f t="shared" si="3"/>
        <v>137149110.77499995</v>
      </c>
      <c r="DN24" s="8">
        <f t="shared" si="3"/>
        <v>120979385.09000002</v>
      </c>
      <c r="DO24" s="8">
        <f t="shared" si="1"/>
        <v>-16169725.684999928</v>
      </c>
      <c r="DP24" s="8">
        <f t="shared" si="4"/>
        <v>-11.789887366843509</v>
      </c>
      <c r="DQ24" s="8" t="s">
        <v>92</v>
      </c>
    </row>
    <row r="25" spans="1:121" ht="12.75">
      <c r="A25" s="7" t="s">
        <v>40</v>
      </c>
      <c r="B25" s="7" t="s">
        <v>18</v>
      </c>
      <c r="C25" s="8">
        <v>31985601.7</v>
      </c>
      <c r="D25" s="8">
        <v>33000000</v>
      </c>
      <c r="E25" s="8">
        <v>27500000</v>
      </c>
      <c r="F25" s="8">
        <v>26457786.890000004</v>
      </c>
      <c r="G25" s="8">
        <v>-1042213.11</v>
      </c>
      <c r="H25" s="8">
        <v>-3.7898658545454547</v>
      </c>
      <c r="I25" s="8" t="s">
        <v>92</v>
      </c>
      <c r="J25" s="8">
        <v>13070972.24</v>
      </c>
      <c r="K25" s="8">
        <v>14120000</v>
      </c>
      <c r="L25" s="8">
        <v>11766666.666666668</v>
      </c>
      <c r="M25" s="8">
        <v>11009415.74</v>
      </c>
      <c r="N25" s="8">
        <v>-757250.9266666666</v>
      </c>
      <c r="O25" s="8">
        <v>-6.43556028328612</v>
      </c>
      <c r="P25" s="8" t="s">
        <v>92</v>
      </c>
      <c r="Q25" s="8">
        <v>2846960.96</v>
      </c>
      <c r="R25" s="8">
        <v>2700000</v>
      </c>
      <c r="S25" s="8">
        <v>2250000</v>
      </c>
      <c r="T25" s="8">
        <v>2134991.68</v>
      </c>
      <c r="U25" s="8">
        <v>-115008.32</v>
      </c>
      <c r="V25" s="8">
        <v>-5.111480888888889</v>
      </c>
      <c r="W25" s="8" t="s">
        <v>92</v>
      </c>
      <c r="X25" s="8">
        <v>2071908.12</v>
      </c>
      <c r="Y25" s="8">
        <v>1638000</v>
      </c>
      <c r="Z25" s="8">
        <v>1365000</v>
      </c>
      <c r="AA25" s="8">
        <v>1544827.1199999999</v>
      </c>
      <c r="AB25" s="8">
        <v>179827.12</v>
      </c>
      <c r="AC25" s="8">
        <v>13.174147985347986</v>
      </c>
      <c r="AD25" s="8" t="s">
        <v>93</v>
      </c>
      <c r="AE25" s="8">
        <v>1762316.07</v>
      </c>
      <c r="AF25" s="8">
        <v>1547593.77</v>
      </c>
      <c r="AG25" s="8">
        <v>1289661.475</v>
      </c>
      <c r="AH25" s="8">
        <v>1419006.79</v>
      </c>
      <c r="AI25" s="8">
        <v>129345.315</v>
      </c>
      <c r="AJ25" s="8">
        <v>10.029400544821268</v>
      </c>
      <c r="AK25" s="8" t="s">
        <v>93</v>
      </c>
      <c r="AL25" s="8">
        <v>1774470.24</v>
      </c>
      <c r="AM25" s="8">
        <v>1600000</v>
      </c>
      <c r="AN25" s="8">
        <v>1333333.3333333335</v>
      </c>
      <c r="AO25" s="8">
        <v>1502295.65</v>
      </c>
      <c r="AP25" s="8">
        <v>168962.31666666665</v>
      </c>
      <c r="AQ25" s="8">
        <v>12.67217375</v>
      </c>
      <c r="AR25" s="8" t="s">
        <v>93</v>
      </c>
      <c r="AS25" s="8">
        <v>3614688.03</v>
      </c>
      <c r="AT25" s="8">
        <v>5300000</v>
      </c>
      <c r="AU25" s="8">
        <v>4416666.666666666</v>
      </c>
      <c r="AV25" s="8">
        <v>2947123.75</v>
      </c>
      <c r="AW25" s="8">
        <v>-1469542.9166666667</v>
      </c>
      <c r="AX25" s="8">
        <v>-33.27266981132075</v>
      </c>
      <c r="AY25" s="8" t="s">
        <v>92</v>
      </c>
      <c r="AZ25" s="8">
        <v>2057135.23</v>
      </c>
      <c r="BA25" s="8">
        <v>2500000</v>
      </c>
      <c r="BB25" s="8">
        <v>2083333.3333333333</v>
      </c>
      <c r="BC25" s="8">
        <v>1727688.79</v>
      </c>
      <c r="BD25" s="8">
        <v>-355644.54333333333</v>
      </c>
      <c r="BE25" s="8">
        <v>-17.07093808</v>
      </c>
      <c r="BF25" s="8" t="s">
        <v>92</v>
      </c>
      <c r="BG25" s="8">
        <v>2451294.4</v>
      </c>
      <c r="BH25" s="8">
        <v>2377614</v>
      </c>
      <c r="BI25" s="8">
        <v>1981345</v>
      </c>
      <c r="BJ25" s="8">
        <v>1930815.2000000002</v>
      </c>
      <c r="BK25" s="8">
        <v>-50529.8</v>
      </c>
      <c r="BL25" s="8">
        <v>-2.550277715390303</v>
      </c>
      <c r="BM25" s="8" t="s">
        <v>92</v>
      </c>
      <c r="BN25" s="8">
        <v>2516577.64</v>
      </c>
      <c r="BO25" s="8">
        <v>2400000</v>
      </c>
      <c r="BP25" s="8">
        <v>2000000</v>
      </c>
      <c r="BQ25" s="8">
        <v>2154417.3800000004</v>
      </c>
      <c r="BR25" s="8">
        <v>154417.38</v>
      </c>
      <c r="BS25" s="8">
        <v>7.720869</v>
      </c>
      <c r="BT25" s="8" t="s">
        <v>93</v>
      </c>
      <c r="BU25" s="8">
        <v>1908513</v>
      </c>
      <c r="BV25" s="8">
        <v>1900000</v>
      </c>
      <c r="BW25" s="8">
        <v>1583333.3333333333</v>
      </c>
      <c r="BX25" s="8">
        <v>1455554.23</v>
      </c>
      <c r="BY25" s="8">
        <v>-127779.10333333333</v>
      </c>
      <c r="BZ25" s="8">
        <v>-8.070259157894737</v>
      </c>
      <c r="CA25" s="8" t="s">
        <v>92</v>
      </c>
      <c r="CB25" s="8">
        <v>2683785.07</v>
      </c>
      <c r="CC25" s="8">
        <v>2809700</v>
      </c>
      <c r="CD25" s="8">
        <v>2341416.6666666665</v>
      </c>
      <c r="CE25" s="8">
        <v>2788480.53</v>
      </c>
      <c r="CF25" s="8">
        <v>447063.86333333334</v>
      </c>
      <c r="CG25" s="8">
        <v>19.093733708225077</v>
      </c>
      <c r="CH25" s="8" t="s">
        <v>93</v>
      </c>
      <c r="CI25" s="8">
        <v>1176168.26</v>
      </c>
      <c r="CJ25" s="8">
        <v>1267929</v>
      </c>
      <c r="CK25" s="8">
        <v>1056607.5</v>
      </c>
      <c r="CL25" s="8">
        <v>1054428.06</v>
      </c>
      <c r="CM25" s="8">
        <v>-2179.44</v>
      </c>
      <c r="CN25" s="8">
        <v>-0.20626770110944698</v>
      </c>
      <c r="CO25" s="8" t="s">
        <v>92</v>
      </c>
      <c r="CP25" s="8">
        <v>2634322.36</v>
      </c>
      <c r="CQ25" s="8">
        <v>2387400</v>
      </c>
      <c r="CR25" s="8">
        <v>1989500</v>
      </c>
      <c r="CS25" s="8">
        <v>2092996.78</v>
      </c>
      <c r="CT25" s="8">
        <v>103496.78</v>
      </c>
      <c r="CU25" s="8">
        <v>5.202150289017341</v>
      </c>
      <c r="CV25" s="8" t="s">
        <v>93</v>
      </c>
      <c r="CW25" s="8">
        <v>1595537.63</v>
      </c>
      <c r="CX25" s="8">
        <v>1590000</v>
      </c>
      <c r="CY25" s="8">
        <v>1325000</v>
      </c>
      <c r="CZ25" s="8">
        <v>1304014.25</v>
      </c>
      <c r="DA25" s="8">
        <v>-20985.75</v>
      </c>
      <c r="DB25" s="8">
        <v>-1.5838301886792452</v>
      </c>
      <c r="DC25" s="8" t="s">
        <v>92</v>
      </c>
      <c r="DD25" s="8">
        <v>1288741.28</v>
      </c>
      <c r="DE25" s="8">
        <v>1350000</v>
      </c>
      <c r="DF25" s="8">
        <v>1125000</v>
      </c>
      <c r="DG25" s="8">
        <v>1187777.94</v>
      </c>
      <c r="DH25" s="8">
        <v>62777.94</v>
      </c>
      <c r="DI25" s="8">
        <v>5.5802613333333335</v>
      </c>
      <c r="DJ25" s="8" t="s">
        <v>93</v>
      </c>
      <c r="DK25" s="8">
        <f t="shared" si="3"/>
        <v>75438992.22999999</v>
      </c>
      <c r="DL25" s="8">
        <f t="shared" si="3"/>
        <v>78488236.77000001</v>
      </c>
      <c r="DM25" s="8">
        <f t="shared" si="3"/>
        <v>65406863.97500001</v>
      </c>
      <c r="DN25" s="8">
        <f t="shared" si="3"/>
        <v>62711620.78</v>
      </c>
      <c r="DO25" s="8">
        <f t="shared" si="1"/>
        <v>-2695243.1950000077</v>
      </c>
      <c r="DP25" s="8">
        <f t="shared" si="4"/>
        <v>-4.120734478311315</v>
      </c>
      <c r="DQ25" s="8" t="s">
        <v>92</v>
      </c>
    </row>
    <row r="26" spans="1:121" ht="12.75">
      <c r="A26" s="7" t="s">
        <v>41</v>
      </c>
      <c r="B26" s="7" t="s">
        <v>19</v>
      </c>
      <c r="C26" s="8">
        <v>47276703.18</v>
      </c>
      <c r="D26" s="8">
        <v>48000000</v>
      </c>
      <c r="E26" s="8">
        <v>40000000</v>
      </c>
      <c r="F26" s="8">
        <v>34483650.46</v>
      </c>
      <c r="G26" s="8">
        <v>-5516349.54</v>
      </c>
      <c r="H26" s="8">
        <v>-13.79087385</v>
      </c>
      <c r="I26" s="8" t="s">
        <v>92</v>
      </c>
      <c r="J26" s="8">
        <v>12895971.39</v>
      </c>
      <c r="K26" s="8">
        <v>11771000</v>
      </c>
      <c r="L26" s="8">
        <v>9809166.666666668</v>
      </c>
      <c r="M26" s="8">
        <v>9576936.010000002</v>
      </c>
      <c r="N26" s="8">
        <v>-232230.65666666665</v>
      </c>
      <c r="O26" s="8">
        <v>-2.3674860929402772</v>
      </c>
      <c r="P26" s="8" t="s">
        <v>92</v>
      </c>
      <c r="Q26" s="8">
        <v>3199646.46</v>
      </c>
      <c r="R26" s="8">
        <v>2250000</v>
      </c>
      <c r="S26" s="8">
        <v>1875000</v>
      </c>
      <c r="T26" s="8">
        <v>1768946.16</v>
      </c>
      <c r="U26" s="8">
        <v>-106053.84</v>
      </c>
      <c r="V26" s="8">
        <v>-5.6562048</v>
      </c>
      <c r="W26" s="8" t="s">
        <v>92</v>
      </c>
      <c r="X26" s="8">
        <v>3776275.69</v>
      </c>
      <c r="Y26" s="8">
        <v>3800000</v>
      </c>
      <c r="Z26" s="8">
        <v>3166666.6666666665</v>
      </c>
      <c r="AA26" s="8">
        <v>3274397.31</v>
      </c>
      <c r="AB26" s="8">
        <v>107730.64333333334</v>
      </c>
      <c r="AC26" s="8">
        <v>3.4020203157894735</v>
      </c>
      <c r="AD26" s="8" t="s">
        <v>93</v>
      </c>
      <c r="AE26" s="8">
        <v>2270822.8</v>
      </c>
      <c r="AF26" s="8">
        <v>1826000</v>
      </c>
      <c r="AG26" s="8">
        <v>1521666.6666666667</v>
      </c>
      <c r="AH26" s="8">
        <v>1675997.28</v>
      </c>
      <c r="AI26" s="8">
        <v>154330.61333333334</v>
      </c>
      <c r="AJ26" s="8">
        <v>10.142208981380065</v>
      </c>
      <c r="AK26" s="8" t="s">
        <v>93</v>
      </c>
      <c r="AL26" s="8">
        <v>1765888.35</v>
      </c>
      <c r="AM26" s="8">
        <v>1874000</v>
      </c>
      <c r="AN26" s="8">
        <v>1561666.6666666667</v>
      </c>
      <c r="AO26" s="8">
        <v>753141.79</v>
      </c>
      <c r="AP26" s="8">
        <v>-808524.8766666667</v>
      </c>
      <c r="AQ26" s="8">
        <v>-51.77320448239061</v>
      </c>
      <c r="AR26" s="8" t="s">
        <v>92</v>
      </c>
      <c r="AS26" s="8">
        <v>4894536.58</v>
      </c>
      <c r="AT26" s="8">
        <v>7949673</v>
      </c>
      <c r="AU26" s="8">
        <v>6624727.5</v>
      </c>
      <c r="AV26" s="8">
        <v>4140613.8899999997</v>
      </c>
      <c r="AW26" s="8">
        <v>-2484113.61</v>
      </c>
      <c r="AX26" s="8">
        <v>-37.497596844549456</v>
      </c>
      <c r="AY26" s="8" t="s">
        <v>92</v>
      </c>
      <c r="AZ26" s="8">
        <v>3206672.93</v>
      </c>
      <c r="BA26" s="8">
        <v>2000000</v>
      </c>
      <c r="BB26" s="8">
        <v>1666666.6666666667</v>
      </c>
      <c r="BC26" s="8">
        <v>1816120.16</v>
      </c>
      <c r="BD26" s="8">
        <v>149453.49333333335</v>
      </c>
      <c r="BE26" s="8">
        <v>8.9672096</v>
      </c>
      <c r="BF26" s="8" t="s">
        <v>93</v>
      </c>
      <c r="BG26" s="8">
        <v>3262276.31</v>
      </c>
      <c r="BH26" s="8">
        <v>3141706</v>
      </c>
      <c r="BI26" s="8">
        <v>2618088.3333333335</v>
      </c>
      <c r="BJ26" s="8">
        <v>2252365.4700000007</v>
      </c>
      <c r="BK26" s="8">
        <v>-365722.86333333334</v>
      </c>
      <c r="BL26" s="8">
        <v>-13.96908036589038</v>
      </c>
      <c r="BM26" s="8" t="s">
        <v>92</v>
      </c>
      <c r="BN26" s="8">
        <v>4295157.39</v>
      </c>
      <c r="BO26" s="8">
        <v>3000000</v>
      </c>
      <c r="BP26" s="8">
        <v>2500000</v>
      </c>
      <c r="BQ26" s="8">
        <v>2922093.28</v>
      </c>
      <c r="BR26" s="8">
        <v>422093.28</v>
      </c>
      <c r="BS26" s="8">
        <v>16.8837312</v>
      </c>
      <c r="BT26" s="8" t="s">
        <v>93</v>
      </c>
      <c r="BU26" s="8">
        <v>3598093.55</v>
      </c>
      <c r="BV26" s="8">
        <v>3013000</v>
      </c>
      <c r="BW26" s="8">
        <v>2510833.333333333</v>
      </c>
      <c r="BX26" s="8">
        <v>2533329.37</v>
      </c>
      <c r="BY26" s="8">
        <v>22496.036666666667</v>
      </c>
      <c r="BZ26" s="8">
        <v>0.8959589777630269</v>
      </c>
      <c r="CA26" s="8" t="s">
        <v>93</v>
      </c>
      <c r="CB26" s="8">
        <v>3672680.92</v>
      </c>
      <c r="CC26" s="8">
        <v>3561500</v>
      </c>
      <c r="CD26" s="8">
        <v>2967916.6666666665</v>
      </c>
      <c r="CE26" s="8">
        <v>2850219.19</v>
      </c>
      <c r="CF26" s="8">
        <v>-117697.47666666665</v>
      </c>
      <c r="CG26" s="8">
        <v>-3.965659750105293</v>
      </c>
      <c r="CH26" s="8" t="s">
        <v>92</v>
      </c>
      <c r="CI26" s="8">
        <v>1353135.99</v>
      </c>
      <c r="CJ26" s="8">
        <v>1015500</v>
      </c>
      <c r="CK26" s="8">
        <v>846250</v>
      </c>
      <c r="CL26" s="8">
        <v>787659.72</v>
      </c>
      <c r="CM26" s="8">
        <v>-58590.28</v>
      </c>
      <c r="CN26" s="8">
        <v>-6.92351905465288</v>
      </c>
      <c r="CO26" s="8" t="s">
        <v>92</v>
      </c>
      <c r="CP26" s="8">
        <v>3293848.66</v>
      </c>
      <c r="CQ26" s="8">
        <v>2719500</v>
      </c>
      <c r="CR26" s="8">
        <v>2266250</v>
      </c>
      <c r="CS26" s="8">
        <v>2426660.73</v>
      </c>
      <c r="CT26" s="8">
        <v>160410.73</v>
      </c>
      <c r="CU26" s="8">
        <v>7.078245118587976</v>
      </c>
      <c r="CV26" s="8" t="s">
        <v>93</v>
      </c>
      <c r="CW26" s="8">
        <v>1183428.37</v>
      </c>
      <c r="CX26" s="8">
        <v>1022000</v>
      </c>
      <c r="CY26" s="8">
        <v>851666.6666666666</v>
      </c>
      <c r="CZ26" s="8">
        <v>1086505.33</v>
      </c>
      <c r="DA26" s="8">
        <v>234838.66333333333</v>
      </c>
      <c r="DB26" s="8">
        <v>27.574011350293542</v>
      </c>
      <c r="DC26" s="8" t="s">
        <v>93</v>
      </c>
      <c r="DD26" s="8">
        <v>1712529.6</v>
      </c>
      <c r="DE26" s="8">
        <v>1500000</v>
      </c>
      <c r="DF26" s="8">
        <v>1250000</v>
      </c>
      <c r="DG26" s="8">
        <v>1272363.76</v>
      </c>
      <c r="DH26" s="8">
        <v>22363.76</v>
      </c>
      <c r="DI26" s="8">
        <v>1.7891008</v>
      </c>
      <c r="DJ26" s="8" t="s">
        <v>93</v>
      </c>
      <c r="DK26" s="8">
        <f t="shared" si="3"/>
        <v>101657668.16999999</v>
      </c>
      <c r="DL26" s="8">
        <f t="shared" si="3"/>
        <v>98443879</v>
      </c>
      <c r="DM26" s="8">
        <f t="shared" si="3"/>
        <v>82036565.83333333</v>
      </c>
      <c r="DN26" s="8">
        <f t="shared" si="3"/>
        <v>73620999.91</v>
      </c>
      <c r="DO26" s="8">
        <f t="shared" si="1"/>
        <v>-8415565.923333332</v>
      </c>
      <c r="DP26" s="8">
        <f t="shared" si="4"/>
        <v>-10.258310837182675</v>
      </c>
      <c r="DQ26" s="8" t="s">
        <v>92</v>
      </c>
    </row>
    <row r="27" spans="1:121" ht="12.75">
      <c r="A27" s="7" t="s">
        <v>42</v>
      </c>
      <c r="B27" s="7" t="s">
        <v>20</v>
      </c>
      <c r="C27" s="8">
        <v>91515551.45</v>
      </c>
      <c r="D27" s="8">
        <v>93000000</v>
      </c>
      <c r="E27" s="8">
        <v>77500000</v>
      </c>
      <c r="F27" s="8">
        <v>53398621.839999996</v>
      </c>
      <c r="G27" s="8">
        <v>-24101378.16</v>
      </c>
      <c r="H27" s="8">
        <v>-31.09855246451613</v>
      </c>
      <c r="I27" s="8" t="s">
        <v>92</v>
      </c>
      <c r="J27" s="8">
        <v>27314470.05</v>
      </c>
      <c r="K27" s="8">
        <v>29972000</v>
      </c>
      <c r="L27" s="8">
        <v>24976666.666666664</v>
      </c>
      <c r="M27" s="8">
        <v>23075501.639999997</v>
      </c>
      <c r="N27" s="8">
        <v>-1901165.0266666668</v>
      </c>
      <c r="O27" s="8">
        <v>-7.611764420125451</v>
      </c>
      <c r="P27" s="8" t="s">
        <v>92</v>
      </c>
      <c r="Q27" s="8">
        <v>3231567.33</v>
      </c>
      <c r="R27" s="8">
        <v>1300000</v>
      </c>
      <c r="S27" s="8">
        <v>1083333.3333333333</v>
      </c>
      <c r="T27" s="8">
        <v>1157325.5</v>
      </c>
      <c r="U27" s="8">
        <v>73992.16666666667</v>
      </c>
      <c r="V27" s="8">
        <v>6.830046153846154</v>
      </c>
      <c r="W27" s="8" t="s">
        <v>93</v>
      </c>
      <c r="X27" s="8">
        <v>4068220.22</v>
      </c>
      <c r="Y27" s="8">
        <v>4090000</v>
      </c>
      <c r="Z27" s="8">
        <v>3408333.3333333335</v>
      </c>
      <c r="AA27" s="8">
        <v>3414580.55</v>
      </c>
      <c r="AB27" s="8">
        <v>6247.216666666667</v>
      </c>
      <c r="AC27" s="8">
        <v>0.1832924205378973</v>
      </c>
      <c r="AD27" s="8" t="s">
        <v>93</v>
      </c>
      <c r="AE27" s="8">
        <v>5648806.85</v>
      </c>
      <c r="AF27" s="8">
        <v>4870487.49</v>
      </c>
      <c r="AG27" s="8">
        <v>4058739.575</v>
      </c>
      <c r="AH27" s="8">
        <v>4273804.699999999</v>
      </c>
      <c r="AI27" s="8">
        <v>215065.125</v>
      </c>
      <c r="AJ27" s="8">
        <v>5.298815581189389</v>
      </c>
      <c r="AK27" s="8" t="s">
        <v>93</v>
      </c>
      <c r="AL27" s="8">
        <v>3065800.98</v>
      </c>
      <c r="AM27" s="8">
        <v>2900000</v>
      </c>
      <c r="AN27" s="8">
        <v>2416666.6666666665</v>
      </c>
      <c r="AO27" s="8">
        <v>2290366.2900000005</v>
      </c>
      <c r="AP27" s="8">
        <v>-126300.37666666666</v>
      </c>
      <c r="AQ27" s="8">
        <v>-5.226222482758621</v>
      </c>
      <c r="AR27" s="8" t="s">
        <v>92</v>
      </c>
      <c r="AS27" s="8">
        <v>6037769.04</v>
      </c>
      <c r="AT27" s="8">
        <v>9339537.76</v>
      </c>
      <c r="AU27" s="8">
        <v>7782948.133333334</v>
      </c>
      <c r="AV27" s="8">
        <v>5657474.2</v>
      </c>
      <c r="AW27" s="8">
        <v>-2125473.9333333336</v>
      </c>
      <c r="AX27" s="8">
        <v>-27.309367824644887</v>
      </c>
      <c r="AY27" s="8" t="s">
        <v>92</v>
      </c>
      <c r="AZ27" s="8">
        <v>2193679.3</v>
      </c>
      <c r="BA27" s="8">
        <v>2815000</v>
      </c>
      <c r="BB27" s="8">
        <v>2345833.333333333</v>
      </c>
      <c r="BC27" s="8">
        <v>1305735.53</v>
      </c>
      <c r="BD27" s="8">
        <v>-1040097.8033333333</v>
      </c>
      <c r="BE27" s="8">
        <v>-44.338094635879216</v>
      </c>
      <c r="BF27" s="8" t="s">
        <v>92</v>
      </c>
      <c r="BG27" s="8">
        <v>3779596.38</v>
      </c>
      <c r="BH27" s="8">
        <v>3980672.7</v>
      </c>
      <c r="BI27" s="8">
        <v>3317227.25</v>
      </c>
      <c r="BJ27" s="8">
        <v>2987125.7600000002</v>
      </c>
      <c r="BK27" s="8">
        <v>-330101.49</v>
      </c>
      <c r="BL27" s="8">
        <v>-9.951126803266192</v>
      </c>
      <c r="BM27" s="8" t="s">
        <v>92</v>
      </c>
      <c r="BN27" s="8">
        <v>4076945.92</v>
      </c>
      <c r="BO27" s="8">
        <v>3000000</v>
      </c>
      <c r="BP27" s="8">
        <v>2500000</v>
      </c>
      <c r="BQ27" s="8">
        <v>3091911.26</v>
      </c>
      <c r="BR27" s="8">
        <v>591911.26</v>
      </c>
      <c r="BS27" s="8">
        <v>23.6764504</v>
      </c>
      <c r="BT27" s="8" t="s">
        <v>93</v>
      </c>
      <c r="BU27" s="8">
        <v>1644707.79</v>
      </c>
      <c r="BV27" s="8">
        <v>3014000</v>
      </c>
      <c r="BW27" s="8">
        <v>2511666.6666666665</v>
      </c>
      <c r="BX27" s="8">
        <v>2523210.6999999993</v>
      </c>
      <c r="BY27" s="8">
        <v>11544.033333333333</v>
      </c>
      <c r="BZ27" s="8">
        <v>0.45961645653616456</v>
      </c>
      <c r="CA27" s="8" t="s">
        <v>93</v>
      </c>
      <c r="CB27" s="8">
        <v>7728879.25</v>
      </c>
      <c r="CC27" s="8">
        <v>10528695.86</v>
      </c>
      <c r="CD27" s="8">
        <v>8773913.216666667</v>
      </c>
      <c r="CE27" s="8">
        <v>9072472.16</v>
      </c>
      <c r="CF27" s="8">
        <v>298558.94333333336</v>
      </c>
      <c r="CG27" s="8">
        <v>3.4028025575429623</v>
      </c>
      <c r="CH27" s="8" t="s">
        <v>93</v>
      </c>
      <c r="CI27" s="8">
        <v>2782555.48</v>
      </c>
      <c r="CJ27" s="8">
        <v>2771300</v>
      </c>
      <c r="CK27" s="8">
        <v>2309416.6666666665</v>
      </c>
      <c r="CL27" s="8">
        <v>2249386.1799999997</v>
      </c>
      <c r="CM27" s="8">
        <v>-60030.486666666664</v>
      </c>
      <c r="CN27" s="8">
        <v>-2.599378775304009</v>
      </c>
      <c r="CO27" s="8" t="s">
        <v>92</v>
      </c>
      <c r="CP27" s="8">
        <v>4220080.47</v>
      </c>
      <c r="CQ27" s="8">
        <v>4483741.27</v>
      </c>
      <c r="CR27" s="8">
        <v>3736451.0583333336</v>
      </c>
      <c r="CS27" s="8">
        <v>3742129</v>
      </c>
      <c r="CT27" s="8">
        <v>5677.941666666667</v>
      </c>
      <c r="CU27" s="8">
        <v>0.15196081998727817</v>
      </c>
      <c r="CV27" s="8" t="s">
        <v>93</v>
      </c>
      <c r="CW27" s="8">
        <v>3802077.31</v>
      </c>
      <c r="CX27" s="8">
        <v>3800900</v>
      </c>
      <c r="CY27" s="8">
        <v>3167416.6666666665</v>
      </c>
      <c r="CZ27" s="8">
        <v>3219665.7199999993</v>
      </c>
      <c r="DA27" s="8">
        <v>52249.05333333334</v>
      </c>
      <c r="DB27" s="8">
        <v>1.6495794154016157</v>
      </c>
      <c r="DC27" s="8" t="s">
        <v>93</v>
      </c>
      <c r="DD27" s="8">
        <v>2554792.07</v>
      </c>
      <c r="DE27" s="8">
        <v>2400000</v>
      </c>
      <c r="DF27" s="8">
        <v>2000000</v>
      </c>
      <c r="DG27" s="8">
        <v>1942151.0099999998</v>
      </c>
      <c r="DH27" s="8">
        <v>-57848.99</v>
      </c>
      <c r="DI27" s="8">
        <v>-2.8924495</v>
      </c>
      <c r="DJ27" s="8" t="s">
        <v>92</v>
      </c>
      <c r="DK27" s="8">
        <f t="shared" si="3"/>
        <v>173665499.88999996</v>
      </c>
      <c r="DL27" s="8">
        <f t="shared" si="3"/>
        <v>182266335.08</v>
      </c>
      <c r="DM27" s="8">
        <f t="shared" si="3"/>
        <v>151888612.56666663</v>
      </c>
      <c r="DN27" s="8">
        <f t="shared" si="3"/>
        <v>123401462.04</v>
      </c>
      <c r="DO27" s="8">
        <f t="shared" si="1"/>
        <v>-28487150.526666626</v>
      </c>
      <c r="DP27" s="8">
        <f t="shared" si="4"/>
        <v>-18.755290502217935</v>
      </c>
      <c r="DQ27" s="8" t="s">
        <v>92</v>
      </c>
    </row>
    <row r="28" spans="1:121" ht="12.75">
      <c r="A28" s="7" t="s">
        <v>43</v>
      </c>
      <c r="B28" s="7" t="s">
        <v>21</v>
      </c>
      <c r="C28" s="8">
        <v>37497128.6</v>
      </c>
      <c r="D28" s="8">
        <v>60000000</v>
      </c>
      <c r="E28" s="8">
        <v>50000000</v>
      </c>
      <c r="F28" s="8">
        <v>42914213.769999996</v>
      </c>
      <c r="G28" s="8">
        <v>-7085786.23</v>
      </c>
      <c r="H28" s="8">
        <v>-14.17157246</v>
      </c>
      <c r="I28" s="8" t="s">
        <v>92</v>
      </c>
      <c r="J28" s="8">
        <v>9129391.08</v>
      </c>
      <c r="K28" s="8">
        <v>25997000</v>
      </c>
      <c r="L28" s="8">
        <v>21664166.666666664</v>
      </c>
      <c r="M28" s="8">
        <v>25376849.920000006</v>
      </c>
      <c r="N28" s="8">
        <v>3712683.2533333334</v>
      </c>
      <c r="O28" s="8">
        <v>17.137438565988383</v>
      </c>
      <c r="P28" s="8" t="s">
        <v>93</v>
      </c>
      <c r="Q28" s="8">
        <v>2357837.11</v>
      </c>
      <c r="R28" s="8">
        <v>1400000</v>
      </c>
      <c r="S28" s="8">
        <v>1166666.6666666665</v>
      </c>
      <c r="T28" s="8">
        <v>3038268.9</v>
      </c>
      <c r="U28" s="8">
        <v>1871602.2333333332</v>
      </c>
      <c r="V28" s="8">
        <v>160.42304857142855</v>
      </c>
      <c r="W28" s="8" t="s">
        <v>93</v>
      </c>
      <c r="X28" s="8">
        <v>2657311.37</v>
      </c>
      <c r="Y28" s="8">
        <v>717000</v>
      </c>
      <c r="Z28" s="8">
        <v>597500</v>
      </c>
      <c r="AA28" s="8">
        <v>5701558.890000001</v>
      </c>
      <c r="AB28" s="8">
        <v>5104058.89</v>
      </c>
      <c r="AC28" s="8">
        <v>854.2357974895397</v>
      </c>
      <c r="AD28" s="8" t="s">
        <v>93</v>
      </c>
      <c r="AE28" s="8">
        <v>4386669</v>
      </c>
      <c r="AF28" s="8">
        <v>2950000</v>
      </c>
      <c r="AG28" s="8">
        <v>2458333.333333333</v>
      </c>
      <c r="AH28" s="8">
        <v>3633676.29</v>
      </c>
      <c r="AI28" s="8">
        <v>1175342.9566666668</v>
      </c>
      <c r="AJ28" s="8">
        <v>47.810560949152546</v>
      </c>
      <c r="AK28" s="8" t="s">
        <v>93</v>
      </c>
      <c r="AL28" s="8">
        <v>2446099.01</v>
      </c>
      <c r="AM28" s="8">
        <v>5000000</v>
      </c>
      <c r="AN28" s="8">
        <v>4166666.6666666665</v>
      </c>
      <c r="AO28" s="8">
        <v>4986760.8</v>
      </c>
      <c r="AP28" s="8">
        <v>820094.1333333333</v>
      </c>
      <c r="AQ28" s="8">
        <v>19.6822592</v>
      </c>
      <c r="AR28" s="8" t="s">
        <v>93</v>
      </c>
      <c r="AS28" s="8">
        <v>9992912</v>
      </c>
      <c r="AT28" s="8">
        <v>11273861.78</v>
      </c>
      <c r="AU28" s="8">
        <v>9394884.816666666</v>
      </c>
      <c r="AV28" s="8">
        <v>8840514.56</v>
      </c>
      <c r="AW28" s="8">
        <v>-554370.2566666667</v>
      </c>
      <c r="AX28" s="8">
        <v>-5.900766933120942</v>
      </c>
      <c r="AY28" s="8" t="s">
        <v>92</v>
      </c>
      <c r="AZ28" s="8">
        <v>4208522.93</v>
      </c>
      <c r="BA28" s="8">
        <v>4200000</v>
      </c>
      <c r="BB28" s="8">
        <v>3500000</v>
      </c>
      <c r="BC28" s="8">
        <v>4102382.08</v>
      </c>
      <c r="BD28" s="8">
        <v>602382.08</v>
      </c>
      <c r="BE28" s="8">
        <v>17.210916571428573</v>
      </c>
      <c r="BF28" s="8" t="s">
        <v>93</v>
      </c>
      <c r="BG28" s="8">
        <v>6288430.93</v>
      </c>
      <c r="BH28" s="8">
        <v>3681799</v>
      </c>
      <c r="BI28" s="8">
        <v>3068165.8333333335</v>
      </c>
      <c r="BJ28" s="8">
        <v>6645259.239999999</v>
      </c>
      <c r="BK28" s="8">
        <v>3577093.4066666667</v>
      </c>
      <c r="BL28" s="8">
        <v>116.58735547486432</v>
      </c>
      <c r="BM28" s="8" t="s">
        <v>93</v>
      </c>
      <c r="BN28" s="8">
        <v>4191387.85</v>
      </c>
      <c r="BO28" s="8">
        <v>4000000</v>
      </c>
      <c r="BP28" s="8">
        <v>3333333.3333333335</v>
      </c>
      <c r="BQ28" s="8">
        <v>5187709.0200000005</v>
      </c>
      <c r="BR28" s="8">
        <v>1854375.6866666665</v>
      </c>
      <c r="BS28" s="8">
        <v>55.6312706</v>
      </c>
      <c r="BT28" s="8" t="s">
        <v>93</v>
      </c>
      <c r="BU28" s="8">
        <v>3898263.19</v>
      </c>
      <c r="BV28" s="8">
        <v>3866000</v>
      </c>
      <c r="BW28" s="8">
        <v>3221666.666666667</v>
      </c>
      <c r="BX28" s="8">
        <v>5863708.05</v>
      </c>
      <c r="BY28" s="8">
        <v>2642041.3833333333</v>
      </c>
      <c r="BZ28" s="8">
        <v>82.00852715985513</v>
      </c>
      <c r="CA28" s="8" t="s">
        <v>93</v>
      </c>
      <c r="CB28" s="8">
        <v>6041901.33</v>
      </c>
      <c r="CC28" s="8">
        <v>6500000</v>
      </c>
      <c r="CD28" s="8">
        <v>5416666.666666667</v>
      </c>
      <c r="CE28" s="8">
        <v>8040868.97</v>
      </c>
      <c r="CF28" s="8">
        <v>2624202.303333333</v>
      </c>
      <c r="CG28" s="8">
        <v>48.446811753846156</v>
      </c>
      <c r="CH28" s="8" t="s">
        <v>93</v>
      </c>
      <c r="CI28" s="8">
        <v>1479626.87</v>
      </c>
      <c r="CJ28" s="8">
        <v>2765609</v>
      </c>
      <c r="CK28" s="8">
        <v>2304674.166666667</v>
      </c>
      <c r="CL28" s="8">
        <v>3419936.4099999997</v>
      </c>
      <c r="CM28" s="8">
        <v>1115262.2433333334</v>
      </c>
      <c r="CN28" s="8">
        <v>48.39131966955561</v>
      </c>
      <c r="CO28" s="8" t="s">
        <v>93</v>
      </c>
      <c r="CP28" s="8">
        <v>6889898.48</v>
      </c>
      <c r="CQ28" s="8">
        <v>10158034.63</v>
      </c>
      <c r="CR28" s="8">
        <v>8465028.858333332</v>
      </c>
      <c r="CS28" s="8">
        <v>8717868.829999998</v>
      </c>
      <c r="CT28" s="8">
        <v>252839.97166666668</v>
      </c>
      <c r="CU28" s="8">
        <v>2.9868766651369447</v>
      </c>
      <c r="CV28" s="8" t="s">
        <v>93</v>
      </c>
      <c r="CW28" s="8">
        <v>2504481.14</v>
      </c>
      <c r="CX28" s="8">
        <v>1517000</v>
      </c>
      <c r="CY28" s="8">
        <v>1264166.6666666667</v>
      </c>
      <c r="CZ28" s="8">
        <v>2242965.055</v>
      </c>
      <c r="DA28" s="8">
        <v>978798.3883333333</v>
      </c>
      <c r="DB28" s="8">
        <v>77.42637218193804</v>
      </c>
      <c r="DC28" s="8" t="s">
        <v>93</v>
      </c>
      <c r="DD28" s="8">
        <v>475504.2</v>
      </c>
      <c r="DE28" s="8">
        <v>950000</v>
      </c>
      <c r="DF28" s="8">
        <v>791666.6666666667</v>
      </c>
      <c r="DG28" s="8">
        <v>1383242.75</v>
      </c>
      <c r="DH28" s="8">
        <v>591576.0833333334</v>
      </c>
      <c r="DI28" s="8">
        <v>74.7254</v>
      </c>
      <c r="DJ28" s="8" t="s">
        <v>93</v>
      </c>
      <c r="DK28" s="8">
        <f t="shared" si="3"/>
        <v>104445365.09</v>
      </c>
      <c r="DL28" s="8">
        <f t="shared" si="3"/>
        <v>144976304.41</v>
      </c>
      <c r="DM28" s="8">
        <f t="shared" si="3"/>
        <v>120813587.00833334</v>
      </c>
      <c r="DN28" s="8">
        <f t="shared" si="3"/>
        <v>140095783.535</v>
      </c>
      <c r="DO28" s="8">
        <f t="shared" si="1"/>
        <v>19282196.526666656</v>
      </c>
      <c r="DP28" s="8">
        <f t="shared" si="4"/>
        <v>15.960288080294008</v>
      </c>
      <c r="DQ28" s="8" t="s">
        <v>92</v>
      </c>
    </row>
    <row r="29" spans="1:121" s="17" customFormat="1" ht="12.75">
      <c r="A29" s="18"/>
      <c r="B29" s="10" t="s">
        <v>22</v>
      </c>
      <c r="C29" s="11">
        <f>SUM(C17:C28)</f>
        <v>1301971120.24</v>
      </c>
      <c r="D29" s="11">
        <f>SUM(D17:D28)</f>
        <v>1334000000</v>
      </c>
      <c r="E29" s="11">
        <f>SUM(E17:E28)</f>
        <v>1111666666.6666665</v>
      </c>
      <c r="F29" s="11">
        <f>SUM(F17:F28)</f>
        <v>1074331451.2400002</v>
      </c>
      <c r="G29" s="11">
        <f>F29-E29</f>
        <v>-37335215.42666626</v>
      </c>
      <c r="H29" s="11">
        <f>G29/E29*100</f>
        <v>-3.3584901433283</v>
      </c>
      <c r="I29" s="11"/>
      <c r="J29" s="11">
        <f>SUM(J17:J28)</f>
        <v>415302085.87</v>
      </c>
      <c r="K29" s="11">
        <f>SUM(K17:K28)</f>
        <v>434340000</v>
      </c>
      <c r="L29" s="11">
        <f>SUM(L17:L28)</f>
        <v>361950000.00000006</v>
      </c>
      <c r="M29" s="11">
        <f>SUM(M17:M28)</f>
        <v>363358537.32</v>
      </c>
      <c r="N29" s="11">
        <f>M29-L29</f>
        <v>1408537.3199999332</v>
      </c>
      <c r="O29" s="11">
        <f>N29/L29*100</f>
        <v>0.3891524575217386</v>
      </c>
      <c r="P29" s="11"/>
      <c r="Q29" s="11">
        <f>SUM(Q17:Q28)</f>
        <v>85363003.98999998</v>
      </c>
      <c r="R29" s="11">
        <f>SUM(R17:R28)</f>
        <v>82980000</v>
      </c>
      <c r="S29" s="11">
        <f>SUM(S17:S28)</f>
        <v>69150000</v>
      </c>
      <c r="T29" s="11">
        <f>SUM(T17:T28)</f>
        <v>64917288.529999994</v>
      </c>
      <c r="U29" s="11">
        <f>T29-S29</f>
        <v>-4232711.470000006</v>
      </c>
      <c r="V29" s="11">
        <f>U29/S29*100</f>
        <v>-6.121057801879981</v>
      </c>
      <c r="W29" s="11"/>
      <c r="X29" s="11">
        <f>SUM(X17:X28)</f>
        <v>75094065.91</v>
      </c>
      <c r="Y29" s="11">
        <f>SUM(Y17:Y28)</f>
        <v>75995900</v>
      </c>
      <c r="Z29" s="11">
        <f>SUM(Z17:Z28)</f>
        <v>63329916.666666664</v>
      </c>
      <c r="AA29" s="11">
        <f>SUM(AA17:AA28)</f>
        <v>69163916.19999999</v>
      </c>
      <c r="AB29" s="11">
        <f>AA29-Z29</f>
        <v>5833999.533333324</v>
      </c>
      <c r="AC29" s="11">
        <f>AB29/Z29*100</f>
        <v>9.212075177739838</v>
      </c>
      <c r="AD29" s="11"/>
      <c r="AE29" s="11">
        <f>SUM(AE17:AE28)</f>
        <v>73098726.16</v>
      </c>
      <c r="AF29" s="11">
        <f>SUM(AF17:AF28)</f>
        <v>70050872.33000001</v>
      </c>
      <c r="AG29" s="11">
        <f>SUM(AG17:AG28)</f>
        <v>58375726.94166667</v>
      </c>
      <c r="AH29" s="11">
        <f>SUM(AH17:AH28)</f>
        <v>64495085.85</v>
      </c>
      <c r="AI29" s="11">
        <f>AH29-AG29</f>
        <v>6119358.908333331</v>
      </c>
      <c r="AJ29" s="11">
        <f>AI29/AG29*100</f>
        <v>10.482711272183806</v>
      </c>
      <c r="AK29" s="11"/>
      <c r="AL29" s="11">
        <f>SUM(AL17:AL28)</f>
        <v>62080878.72</v>
      </c>
      <c r="AM29" s="11">
        <f>SUM(AM17:AM28)</f>
        <v>63603000</v>
      </c>
      <c r="AN29" s="11">
        <f>SUM(AN17:AN28)</f>
        <v>53002499.99999999</v>
      </c>
      <c r="AO29" s="11">
        <f>SUM(AO17:AO28)</f>
        <v>53127875.419999994</v>
      </c>
      <c r="AP29" s="11">
        <f>AO29-AN29</f>
        <v>125375.42000000179</v>
      </c>
      <c r="AQ29" s="11">
        <f>AP29/AN29*100</f>
        <v>0.23654623838498526</v>
      </c>
      <c r="AR29" s="11"/>
      <c r="AS29" s="11">
        <f>SUM(AS17:AS28)</f>
        <v>139674338.31</v>
      </c>
      <c r="AT29" s="11">
        <f>SUM(AT17:AT28)</f>
        <v>165231216.62</v>
      </c>
      <c r="AU29" s="11">
        <f>SUM(AU17:AU28)</f>
        <v>137692680.51666668</v>
      </c>
      <c r="AV29" s="11">
        <f>SUM(AV17:AV28)</f>
        <v>126412059.60000001</v>
      </c>
      <c r="AW29" s="11">
        <f>AV29-AU29</f>
        <v>-11280620.916666672</v>
      </c>
      <c r="AX29" s="11">
        <f>AW29/AU29*100</f>
        <v>-8.192607533195082</v>
      </c>
      <c r="AY29" s="11"/>
      <c r="AZ29" s="11">
        <f>SUM(AZ17:AZ28)</f>
        <v>73120519.1</v>
      </c>
      <c r="BA29" s="11">
        <f>SUM(BA17:BA28)</f>
        <v>74185382</v>
      </c>
      <c r="BB29" s="11">
        <f>SUM(BB17:BB28)</f>
        <v>61821151.66666667</v>
      </c>
      <c r="BC29" s="11">
        <f>SUM(BC17:BC28)</f>
        <v>62404139.98</v>
      </c>
      <c r="BD29" s="11">
        <f>BC29-BB29</f>
        <v>582988.3133333251</v>
      </c>
      <c r="BE29" s="11">
        <f>BD29/BB29*100</f>
        <v>0.9430240259462304</v>
      </c>
      <c r="BF29" s="11"/>
      <c r="BG29" s="11">
        <f>SUM(BG17:BG28)</f>
        <v>76870457.14000002</v>
      </c>
      <c r="BH29" s="11">
        <f>SUM(BH17:BH28)</f>
        <v>78285646.03</v>
      </c>
      <c r="BI29" s="11">
        <f>SUM(BI17:BI28)</f>
        <v>65238038.35833334</v>
      </c>
      <c r="BJ29" s="11">
        <f>SUM(BJ17:BJ28)</f>
        <v>65557396.029999994</v>
      </c>
      <c r="BK29" s="11">
        <f>BJ29-BI29</f>
        <v>319357.67166665196</v>
      </c>
      <c r="BL29" s="11">
        <f>BK29/BI29*100</f>
        <v>0.4895267848375733</v>
      </c>
      <c r="BM29" s="11"/>
      <c r="BN29" s="11">
        <f>SUM(BN17:BN28)</f>
        <v>80496331.22</v>
      </c>
      <c r="BO29" s="11">
        <f>SUM(BO17:BO28)</f>
        <v>80700000</v>
      </c>
      <c r="BP29" s="11">
        <f>SUM(BP17:BP28)</f>
        <v>67250000</v>
      </c>
      <c r="BQ29" s="11">
        <f>SUM(BQ17:BQ28)</f>
        <v>71564455.51</v>
      </c>
      <c r="BR29" s="11">
        <f>BQ29-BP29</f>
        <v>4314455.510000005</v>
      </c>
      <c r="BS29" s="11">
        <f>BR29/BP29*100</f>
        <v>6.415547226765807</v>
      </c>
      <c r="BT29" s="11"/>
      <c r="BU29" s="11">
        <f>SUM(BU17:BU28)</f>
        <v>73505037.34</v>
      </c>
      <c r="BV29" s="11">
        <f>SUM(BV17:BV28)</f>
        <v>73572000</v>
      </c>
      <c r="BW29" s="11">
        <f>SUM(BW17:BW28)</f>
        <v>61310000</v>
      </c>
      <c r="BX29" s="11">
        <f>SUM(BX17:BX28)</f>
        <v>64369531.019999996</v>
      </c>
      <c r="BY29" s="11">
        <f>BX29-BW29</f>
        <v>3059531.019999996</v>
      </c>
      <c r="BZ29" s="11">
        <f>BY29/BW29*100</f>
        <v>4.990264263578529</v>
      </c>
      <c r="CA29" s="11"/>
      <c r="CB29" s="11">
        <f>SUM(CB17:CB28)</f>
        <v>105885378.79999998</v>
      </c>
      <c r="CC29" s="11">
        <f>SUM(CC17:CC28)</f>
        <v>112343062.86</v>
      </c>
      <c r="CD29" s="11">
        <f>SUM(CD17:CD28)</f>
        <v>93619219.05000001</v>
      </c>
      <c r="CE29" s="11">
        <f>SUM(CE17:CE28)</f>
        <v>100792492.85000001</v>
      </c>
      <c r="CF29" s="11">
        <f>CE29-CD29</f>
        <v>7173273.799999997</v>
      </c>
      <c r="CG29" s="11">
        <f>CF29/CD29*100</f>
        <v>7.662180770989882</v>
      </c>
      <c r="CH29" s="11"/>
      <c r="CI29" s="11">
        <f>SUM(CI17:CI28)</f>
        <v>39102882.24999999</v>
      </c>
      <c r="CJ29" s="11">
        <f>SUM(CJ17:CJ28)</f>
        <v>41660805</v>
      </c>
      <c r="CK29" s="11">
        <f>SUM(CK17:CK28)</f>
        <v>34717337.5</v>
      </c>
      <c r="CL29" s="11">
        <f>SUM(CL17:CL28)</f>
        <v>36164509.77</v>
      </c>
      <c r="CM29" s="11">
        <f>CL29-CK29</f>
        <v>1447172.2700000033</v>
      </c>
      <c r="CN29" s="11">
        <f>CM29/CK29*100</f>
        <v>4.16844255409852</v>
      </c>
      <c r="CO29" s="11"/>
      <c r="CP29" s="11">
        <f>SUM(CP17:CP28)</f>
        <v>97525161.47999999</v>
      </c>
      <c r="CQ29" s="11">
        <f>SUM(CQ17:CQ28)</f>
        <v>100072809.47000001</v>
      </c>
      <c r="CR29" s="11">
        <f>SUM(CR17:CR28)</f>
        <v>83394007.89166667</v>
      </c>
      <c r="CS29" s="11">
        <f>SUM(CS17:CS28)</f>
        <v>85557939.05000001</v>
      </c>
      <c r="CT29" s="11">
        <f>CS29-CR29</f>
        <v>2163931.1583333462</v>
      </c>
      <c r="CU29" s="11">
        <f>CT29/CR29*100</f>
        <v>2.594828109406146</v>
      </c>
      <c r="CV29" s="11"/>
      <c r="CW29" s="11">
        <f>SUM(CW17:CW28)</f>
        <v>51005095.34</v>
      </c>
      <c r="CX29" s="11">
        <f>SUM(CX17:CX28)</f>
        <v>49861800</v>
      </c>
      <c r="CY29" s="11">
        <f>SUM(CY17:CY28)</f>
        <v>41551499.99999999</v>
      </c>
      <c r="CZ29" s="11">
        <f>SUM(CZ17:CZ28)</f>
        <v>42760007.625</v>
      </c>
      <c r="DA29" s="11">
        <f>CZ29-CY29</f>
        <v>1208507.6250000075</v>
      </c>
      <c r="DB29" s="11">
        <f>DA29/CY29*100</f>
        <v>2.9084572759106355</v>
      </c>
      <c r="DC29" s="11"/>
      <c r="DD29" s="11">
        <f>SUM(DD17:DD28)</f>
        <v>43525806.03000001</v>
      </c>
      <c r="DE29" s="11">
        <f>SUM(DE17:DE28)</f>
        <v>46140000</v>
      </c>
      <c r="DF29" s="11">
        <f>SUM(DF17:DF28)</f>
        <v>38449999.99999999</v>
      </c>
      <c r="DG29" s="11">
        <f>SUM(DG17:DG28)</f>
        <v>38918376.69</v>
      </c>
      <c r="DH29" s="11">
        <f>DG29-DF29</f>
        <v>468376.69000000507</v>
      </c>
      <c r="DI29" s="11">
        <f>DH29/DF29*100</f>
        <v>1.218144837451249</v>
      </c>
      <c r="DJ29" s="11"/>
      <c r="DK29" s="11">
        <f>SUM(DK17:DK28)</f>
        <v>2793620887.9</v>
      </c>
      <c r="DL29" s="11">
        <f>SUM(DL17:DL28)</f>
        <v>2883022494.31</v>
      </c>
      <c r="DM29" s="11">
        <f>SUM(DM17:DM28)</f>
        <v>2402518745.2583327</v>
      </c>
      <c r="DN29" s="11">
        <f>SUM(DN17:DN28)</f>
        <v>2383895062.685</v>
      </c>
      <c r="DO29" s="11">
        <f>DN29-DM29</f>
        <v>-18623682.573332787</v>
      </c>
      <c r="DP29" s="11">
        <f>DO29/DM29*100</f>
        <v>-0.7751732472468289</v>
      </c>
      <c r="DQ29" s="11" t="s">
        <v>92</v>
      </c>
    </row>
    <row r="30" spans="1:121" s="17" customFormat="1" ht="12.75">
      <c r="A30" s="18"/>
      <c r="B30" s="10" t="s">
        <v>84</v>
      </c>
      <c r="C30" s="11">
        <f>+C16-C29</f>
        <v>-10805349.450000048</v>
      </c>
      <c r="D30" s="11">
        <f>+D16-D29</f>
        <v>10800000</v>
      </c>
      <c r="E30" s="11">
        <f>+E16-E29</f>
        <v>9000000.000000238</v>
      </c>
      <c r="F30" s="11">
        <f>+F16-F29</f>
        <v>59464547.45000005</v>
      </c>
      <c r="G30" s="11"/>
      <c r="H30" s="11"/>
      <c r="I30" s="11"/>
      <c r="J30" s="11">
        <f>J16-J29</f>
        <v>30214550.599999964</v>
      </c>
      <c r="K30" s="11">
        <f>K16-K29</f>
        <v>-12500000</v>
      </c>
      <c r="L30" s="11">
        <f>L16-L29</f>
        <v>-10416666.666666806</v>
      </c>
      <c r="M30" s="11">
        <f>M16-M29</f>
        <v>-21773610</v>
      </c>
      <c r="N30" s="11">
        <f>M30-L30</f>
        <v>-11356943.333333194</v>
      </c>
      <c r="O30" s="11">
        <f>N30*100/M30</f>
        <v>52.15921169403325</v>
      </c>
      <c r="P30" s="11"/>
      <c r="Q30" s="11">
        <f>Q16-Q29</f>
        <v>-5873753.649999976</v>
      </c>
      <c r="R30" s="11">
        <f>R16-R29</f>
        <v>0</v>
      </c>
      <c r="S30" s="11">
        <f>S16-S29</f>
        <v>0</v>
      </c>
      <c r="T30" s="11">
        <f>T16-T29</f>
        <v>5649606.770000003</v>
      </c>
      <c r="U30" s="11">
        <f>T30-S30</f>
        <v>5649606.770000003</v>
      </c>
      <c r="V30" s="11">
        <f>U30*100/T30</f>
        <v>100</v>
      </c>
      <c r="W30" s="11"/>
      <c r="X30" s="11">
        <f>X16-X29</f>
        <v>-5503724.810000002</v>
      </c>
      <c r="Y30" s="11">
        <f>Y16-Y29</f>
        <v>377100</v>
      </c>
      <c r="Z30" s="11">
        <f>Z16-Z29</f>
        <v>314250</v>
      </c>
      <c r="AA30" s="11">
        <f>AA16-AA29</f>
        <v>-7260253.589999989</v>
      </c>
      <c r="AB30" s="11">
        <f>AA30-Z30</f>
        <v>-7574503.589999989</v>
      </c>
      <c r="AC30" s="11">
        <f>AB30*100/AA30</f>
        <v>104.32836120811037</v>
      </c>
      <c r="AD30" s="11"/>
      <c r="AE30" s="11">
        <f>+AE16-AE29</f>
        <v>-4450918.089999989</v>
      </c>
      <c r="AF30" s="11">
        <f>+AF16-AF29</f>
        <v>0</v>
      </c>
      <c r="AG30" s="11">
        <f>+AG16-AG29</f>
        <v>0</v>
      </c>
      <c r="AH30" s="11">
        <f>+AH16-AH29</f>
        <v>-2096329.800000012</v>
      </c>
      <c r="AI30" s="11">
        <f>AH30-AG30</f>
        <v>-2096329.800000012</v>
      </c>
      <c r="AJ30" s="11">
        <f>AI30*100/AH30</f>
        <v>100</v>
      </c>
      <c r="AK30" s="11"/>
      <c r="AL30" s="11">
        <f>+AL16-AL29</f>
        <v>-4196365.089999989</v>
      </c>
      <c r="AM30" s="11">
        <f>+AM16-AM29</f>
        <v>-1003000</v>
      </c>
      <c r="AN30" s="11">
        <f>+AN16-AN29</f>
        <v>-835833.3333333209</v>
      </c>
      <c r="AO30" s="11">
        <f>+AO16-AO29</f>
        <v>5824064.720000006</v>
      </c>
      <c r="AP30" s="11">
        <f>AO30-AN30</f>
        <v>6659898.053333327</v>
      </c>
      <c r="AQ30" s="11">
        <f>AP30*100/AO30</f>
        <v>114.35137440116429</v>
      </c>
      <c r="AR30" s="11"/>
      <c r="AS30" s="11">
        <f>+AS16-AS29</f>
        <v>163817773.90000004</v>
      </c>
      <c r="AT30" s="11">
        <f>+AT16-AT29</f>
        <v>1098818.119999975</v>
      </c>
      <c r="AU30" s="11">
        <f>+AU16-AU29</f>
        <v>915681.7666666508</v>
      </c>
      <c r="AV30" s="11">
        <f>+AV16-AV29</f>
        <v>17974566.049999967</v>
      </c>
      <c r="AW30" s="11">
        <f>AV30-AU30</f>
        <v>17058884.283333316</v>
      </c>
      <c r="AX30" s="11">
        <f>AW30*100/AV30</f>
        <v>94.90568081521694</v>
      </c>
      <c r="AY30" s="11"/>
      <c r="AZ30" s="11">
        <f>+AZ16-AZ29</f>
        <v>-16458882.599999994</v>
      </c>
      <c r="BA30" s="11">
        <f>+BA16-BA29</f>
        <v>-4654778</v>
      </c>
      <c r="BB30" s="11">
        <f>+BB16-BB29</f>
        <v>-3878981.6666666716</v>
      </c>
      <c r="BC30" s="11">
        <f>+BC16-BC29</f>
        <v>7627418.910000004</v>
      </c>
      <c r="BD30" s="11"/>
      <c r="BE30" s="11"/>
      <c r="BF30" s="11"/>
      <c r="BG30" s="11">
        <f>+BG16-BG29</f>
        <v>-9797050.150000006</v>
      </c>
      <c r="BH30" s="11">
        <f>+BH16-BH29</f>
        <v>5473692.629999995</v>
      </c>
      <c r="BI30" s="11">
        <f>+BI16-BI29</f>
        <v>4561410.5249999985</v>
      </c>
      <c r="BJ30" s="11">
        <f>+BJ16-BJ29</f>
        <v>5233719.380000003</v>
      </c>
      <c r="BK30" s="11"/>
      <c r="BL30" s="12"/>
      <c r="BM30" s="12"/>
      <c r="BN30" s="11">
        <f>+BN16-BN29</f>
        <v>-2215919.319999993</v>
      </c>
      <c r="BO30" s="11">
        <f>+BO16-BO29</f>
        <v>40000</v>
      </c>
      <c r="BP30" s="11">
        <f>+BP16-BP29</f>
        <v>33333.33333334327</v>
      </c>
      <c r="BQ30" s="11">
        <f>+BQ16-BQ29</f>
        <v>-2960160.120000005</v>
      </c>
      <c r="BR30" s="11"/>
      <c r="BS30" s="12"/>
      <c r="BT30" s="12"/>
      <c r="BU30" s="11">
        <f>+BU16-BU29</f>
        <v>3341590.649999991</v>
      </c>
      <c r="BV30" s="11">
        <f>+BV16-BV29</f>
        <v>413027.1899999976</v>
      </c>
      <c r="BW30" s="11">
        <f>+BW16-BW29</f>
        <v>344189.325000003</v>
      </c>
      <c r="BX30" s="11">
        <f>+BX16-BX29</f>
        <v>6897746.8900000155</v>
      </c>
      <c r="BY30" s="11"/>
      <c r="BZ30" s="12"/>
      <c r="CA30" s="12"/>
      <c r="CB30" s="11">
        <f>+CB16-CB29</f>
        <v>47443041.23000002</v>
      </c>
      <c r="CC30" s="11">
        <f>+CC16-CC29</f>
        <v>23756311.14</v>
      </c>
      <c r="CD30" s="11">
        <f>+CD16-CD29</f>
        <v>19796925.949999973</v>
      </c>
      <c r="CE30" s="11">
        <f>+CE16-CE29</f>
        <v>4822774.629999995</v>
      </c>
      <c r="CF30" s="11"/>
      <c r="CG30" s="12"/>
      <c r="CH30" s="12"/>
      <c r="CI30" s="11">
        <f>+CI16-CI29</f>
        <v>2900649.0100000054</v>
      </c>
      <c r="CJ30" s="11">
        <f>+CJ16-CJ29</f>
        <v>-7886505</v>
      </c>
      <c r="CK30" s="11">
        <f>+CK16-CK29</f>
        <v>-6572087.499999996</v>
      </c>
      <c r="CL30" s="11">
        <f>+CL16-CL29</f>
        <v>-4283214.070000008</v>
      </c>
      <c r="CM30" s="11"/>
      <c r="CN30" s="11"/>
      <c r="CO30" s="11"/>
      <c r="CP30" s="11">
        <f>+CP16-CP29</f>
        <v>-4035487.3099999875</v>
      </c>
      <c r="CQ30" s="11">
        <f>+CQ16-CQ29</f>
        <v>-1900884.0700000226</v>
      </c>
      <c r="CR30" s="11">
        <f>+CR16-CR29</f>
        <v>-1584070.0583333224</v>
      </c>
      <c r="CS30" s="11">
        <f>+CS16-CS29</f>
        <v>-2218784.079999998</v>
      </c>
      <c r="CT30" s="11"/>
      <c r="CU30" s="11"/>
      <c r="CV30" s="11"/>
      <c r="CW30" s="11">
        <f>+CW16-CW29</f>
        <v>-1729835.200000003</v>
      </c>
      <c r="CX30" s="11">
        <f>+CX16-CX29</f>
        <v>3983700</v>
      </c>
      <c r="CY30" s="11">
        <f>+CY16-CY29</f>
        <v>3319750.0000000075</v>
      </c>
      <c r="CZ30" s="11">
        <f>+CZ16-CZ29</f>
        <v>7406094.234999999</v>
      </c>
      <c r="DA30" s="11"/>
      <c r="DB30" s="11"/>
      <c r="DC30" s="11"/>
      <c r="DD30" s="11">
        <f>+DD16-DD29</f>
        <v>-6111450.010000005</v>
      </c>
      <c r="DE30" s="11">
        <f>+DE16-DE29</f>
        <v>-3221700</v>
      </c>
      <c r="DF30" s="11">
        <f>+DF16-DF29</f>
        <v>-2684750.0000000224</v>
      </c>
      <c r="DG30" s="11">
        <f>+DG16-DG29</f>
        <v>-64193.810000002384</v>
      </c>
      <c r="DH30" s="11"/>
      <c r="DI30" s="11"/>
      <c r="DJ30" s="11"/>
      <c r="DK30" s="11">
        <f>+DK16-DK29</f>
        <v>176538869.70999956</v>
      </c>
      <c r="DL30" s="11">
        <f>+DL16-DL29</f>
        <v>14775782.010000229</v>
      </c>
      <c r="DM30" s="11">
        <f>+DM16-DM29</f>
        <v>12313151.675000668</v>
      </c>
      <c r="DN30" s="11">
        <f>+DN16-DN29</f>
        <v>80243993.56500006</v>
      </c>
      <c r="DO30" s="11"/>
      <c r="DP30" s="11"/>
      <c r="DQ30" s="10"/>
    </row>
    <row r="31" spans="1:114" ht="12.75" hidden="1">
      <c r="A31" s="7"/>
      <c r="B31" s="7" t="s">
        <v>85</v>
      </c>
      <c r="C31" s="9"/>
      <c r="D31" s="9"/>
      <c r="E31" s="8"/>
      <c r="F31" s="8"/>
      <c r="G31" s="8"/>
      <c r="H31" s="8"/>
      <c r="I31" s="8"/>
      <c r="J31" s="9"/>
      <c r="K31" s="9"/>
      <c r="L31" s="9"/>
      <c r="M31" s="9"/>
      <c r="N31" s="7"/>
      <c r="O31" s="8"/>
      <c r="P31" s="8"/>
      <c r="Q31" s="9"/>
      <c r="R31" s="9"/>
      <c r="S31" s="9"/>
      <c r="T31" s="9"/>
      <c r="U31" s="7"/>
      <c r="V31" s="8"/>
      <c r="W31" s="8"/>
      <c r="X31" s="9"/>
      <c r="Y31" s="9"/>
      <c r="Z31" s="9"/>
      <c r="AA31" s="9"/>
      <c r="AB31" s="7"/>
      <c r="AC31" s="8"/>
      <c r="AD31" s="8"/>
      <c r="AE31" s="9"/>
      <c r="AF31" s="9"/>
      <c r="AG31" s="9"/>
      <c r="AH31" s="9"/>
      <c r="AI31" s="7"/>
      <c r="AJ31" s="8"/>
      <c r="AK31" s="8"/>
      <c r="AL31" s="9"/>
      <c r="AM31" s="9"/>
      <c r="AN31" s="9"/>
      <c r="AO31" s="9"/>
      <c r="AP31" s="7"/>
      <c r="AQ31" s="8"/>
      <c r="AR31" s="8"/>
      <c r="AS31" s="9"/>
      <c r="AT31" s="9"/>
      <c r="AU31" s="9"/>
      <c r="AV31" s="9"/>
      <c r="AW31" s="7"/>
      <c r="AX31" s="8"/>
      <c r="AY31" s="8"/>
      <c r="AZ31" s="9"/>
      <c r="BA31" s="9"/>
      <c r="BB31" s="9"/>
      <c r="BC31" s="9"/>
      <c r="BD31" s="7"/>
      <c r="BE31" s="8"/>
      <c r="BF31" s="8"/>
      <c r="BG31" s="9"/>
      <c r="BH31" s="9"/>
      <c r="BI31" s="9"/>
      <c r="BJ31" s="9"/>
      <c r="BK31" s="7"/>
      <c r="BL31" s="8"/>
      <c r="BM31" s="8"/>
      <c r="BN31" s="9"/>
      <c r="BO31" s="9"/>
      <c r="BP31" s="9"/>
      <c r="BQ31" s="9"/>
      <c r="BR31" s="7"/>
      <c r="BS31" s="8"/>
      <c r="BT31" s="8"/>
      <c r="BU31" s="9"/>
      <c r="BV31" s="9"/>
      <c r="BW31" s="9"/>
      <c r="BX31" s="9"/>
      <c r="BY31" s="7"/>
      <c r="BZ31" s="8"/>
      <c r="CA31" s="8"/>
      <c r="CB31" s="9"/>
      <c r="CC31" s="9"/>
      <c r="CD31" s="9"/>
      <c r="CE31" s="9"/>
      <c r="CF31" s="7"/>
      <c r="CG31" s="8"/>
      <c r="CH31" s="8"/>
      <c r="CI31" s="9"/>
      <c r="CJ31" s="9"/>
      <c r="CK31" s="9"/>
      <c r="CL31" s="9"/>
      <c r="CM31" s="7"/>
      <c r="CN31" s="8"/>
      <c r="CO31" s="8"/>
      <c r="CP31" s="9"/>
      <c r="CQ31" s="9"/>
      <c r="CR31" s="9"/>
      <c r="CS31" s="9"/>
      <c r="CT31" s="7"/>
      <c r="CU31" s="8"/>
      <c r="CV31" s="8"/>
      <c r="CW31" s="9"/>
      <c r="CX31" s="9"/>
      <c r="CY31" s="9"/>
      <c r="CZ31" s="9"/>
      <c r="DA31" s="7"/>
      <c r="DB31" s="8"/>
      <c r="DC31" s="8"/>
      <c r="DD31" s="9"/>
      <c r="DE31" s="9"/>
      <c r="DF31" s="9"/>
      <c r="DG31" s="9"/>
      <c r="DH31" s="7"/>
      <c r="DI31" s="8"/>
      <c r="DJ31" s="19"/>
    </row>
    <row r="32" spans="1:114" ht="12.75" hidden="1">
      <c r="A32" s="7"/>
      <c r="B32" s="7" t="s">
        <v>86</v>
      </c>
      <c r="C32" s="9"/>
      <c r="D32" s="9"/>
      <c r="E32" s="8"/>
      <c r="F32" s="8"/>
      <c r="G32" s="8"/>
      <c r="H32" s="8"/>
      <c r="I32" s="8"/>
      <c r="J32" s="9"/>
      <c r="K32" s="9"/>
      <c r="L32" s="9"/>
      <c r="M32" s="9"/>
      <c r="N32" s="7"/>
      <c r="O32" s="8"/>
      <c r="P32" s="8"/>
      <c r="Q32" s="9"/>
      <c r="R32" s="9"/>
      <c r="S32" s="9"/>
      <c r="T32" s="9"/>
      <c r="U32" s="7"/>
      <c r="V32" s="8"/>
      <c r="W32" s="8"/>
      <c r="X32" s="9"/>
      <c r="Y32" s="9"/>
      <c r="Z32" s="9"/>
      <c r="AA32" s="9"/>
      <c r="AB32" s="7"/>
      <c r="AC32" s="8"/>
      <c r="AD32" s="8"/>
      <c r="AE32" s="9"/>
      <c r="AF32" s="9"/>
      <c r="AG32" s="9"/>
      <c r="AH32" s="9"/>
      <c r="AI32" s="7"/>
      <c r="AJ32" s="8"/>
      <c r="AK32" s="8"/>
      <c r="AL32" s="9"/>
      <c r="AM32" s="9"/>
      <c r="AN32" s="9"/>
      <c r="AO32" s="9"/>
      <c r="AP32" s="7"/>
      <c r="AQ32" s="8"/>
      <c r="AR32" s="8"/>
      <c r="AS32" s="9"/>
      <c r="AT32" s="9"/>
      <c r="AU32" s="9"/>
      <c r="AV32" s="9"/>
      <c r="AW32" s="7"/>
      <c r="AX32" s="8"/>
      <c r="AY32" s="8"/>
      <c r="AZ32" s="9"/>
      <c r="BA32" s="9"/>
      <c r="BB32" s="9"/>
      <c r="BC32" s="9"/>
      <c r="BD32" s="7"/>
      <c r="BE32" s="8"/>
      <c r="BF32" s="8"/>
      <c r="BG32" s="9"/>
      <c r="BH32" s="9"/>
      <c r="BI32" s="9"/>
      <c r="BJ32" s="9"/>
      <c r="BK32" s="7"/>
      <c r="BL32" s="8"/>
      <c r="BM32" s="8"/>
      <c r="BN32" s="9"/>
      <c r="BO32" s="9"/>
      <c r="BP32" s="9"/>
      <c r="BQ32" s="9"/>
      <c r="BR32" s="7"/>
      <c r="BS32" s="8"/>
      <c r="BT32" s="8"/>
      <c r="BU32" s="9"/>
      <c r="BV32" s="9"/>
      <c r="BW32" s="9"/>
      <c r="BX32" s="9"/>
      <c r="BY32" s="7"/>
      <c r="BZ32" s="8"/>
      <c r="CA32" s="8"/>
      <c r="CB32" s="9"/>
      <c r="CC32" s="9"/>
      <c r="CD32" s="9"/>
      <c r="CE32" s="9"/>
      <c r="CF32" s="7"/>
      <c r="CG32" s="8"/>
      <c r="CH32" s="8"/>
      <c r="CI32" s="9"/>
      <c r="CJ32" s="9"/>
      <c r="CK32" s="9"/>
      <c r="CL32" s="9"/>
      <c r="CM32" s="7"/>
      <c r="CN32" s="8"/>
      <c r="CO32" s="8"/>
      <c r="CP32" s="9"/>
      <c r="CQ32" s="9"/>
      <c r="CR32" s="9"/>
      <c r="CS32" s="9"/>
      <c r="CT32" s="7"/>
      <c r="CU32" s="8"/>
      <c r="CV32" s="8"/>
      <c r="CW32" s="9"/>
      <c r="CX32" s="9"/>
      <c r="CY32" s="9"/>
      <c r="CZ32" s="9"/>
      <c r="DA32" s="7"/>
      <c r="DB32" s="8"/>
      <c r="DC32" s="8"/>
      <c r="DD32" s="9"/>
      <c r="DE32" s="9"/>
      <c r="DF32" s="9"/>
      <c r="DG32" s="9"/>
      <c r="DH32" s="7"/>
      <c r="DI32" s="8"/>
      <c r="DJ32" s="19"/>
    </row>
    <row r="33" spans="1:110" ht="12.75" hidden="1">
      <c r="A33" s="7"/>
      <c r="B33" s="7" t="s">
        <v>91</v>
      </c>
      <c r="C33" s="7"/>
      <c r="D33" s="7"/>
      <c r="E33" s="8"/>
      <c r="F33" s="8"/>
      <c r="G33" s="8"/>
      <c r="H33" s="8"/>
      <c r="I33" s="8"/>
      <c r="J33" s="7"/>
      <c r="K33" s="7"/>
      <c r="L33" s="7"/>
      <c r="M33" s="7"/>
      <c r="N33" s="7"/>
      <c r="O33" s="8"/>
      <c r="P33" s="8"/>
      <c r="Q33" s="7"/>
      <c r="R33" s="7"/>
      <c r="S33" s="7"/>
      <c r="T33" s="7"/>
      <c r="U33" s="7"/>
      <c r="V33" s="8"/>
      <c r="W33" s="8"/>
      <c r="X33" s="7"/>
      <c r="Y33" s="7"/>
      <c r="Z33" s="7"/>
      <c r="AA33" s="7"/>
      <c r="AB33" s="7"/>
      <c r="AC33" s="8"/>
      <c r="AD33" s="8"/>
      <c r="AE33" s="7"/>
      <c r="AF33" s="7"/>
      <c r="AG33" s="7"/>
      <c r="AH33" s="7"/>
      <c r="AI33" s="7"/>
      <c r="AJ33" s="8"/>
      <c r="AK33" s="8"/>
      <c r="AL33" s="7"/>
      <c r="AM33" s="7"/>
      <c r="AN33" s="7"/>
      <c r="AO33" s="7"/>
      <c r="AP33" s="7"/>
      <c r="AQ33" s="8"/>
      <c r="AR33" s="8"/>
      <c r="AS33" s="7"/>
      <c r="AT33" s="7"/>
      <c r="AU33" s="7"/>
      <c r="AV33" s="7"/>
      <c r="AW33" s="7"/>
      <c r="AX33" s="8"/>
      <c r="AY33" s="8"/>
      <c r="AZ33" s="7"/>
      <c r="BA33" s="7"/>
      <c r="BB33" s="7"/>
      <c r="BC33" s="7"/>
      <c r="BD33" s="7"/>
      <c r="BE33" s="8"/>
      <c r="BF33" s="8"/>
      <c r="BG33" s="7"/>
      <c r="BH33" s="7"/>
      <c r="BI33" s="7"/>
      <c r="BJ33" s="7"/>
      <c r="BK33" s="7"/>
      <c r="BL33" s="8"/>
      <c r="BM33" s="8"/>
      <c r="BN33" s="7"/>
      <c r="BO33" s="7"/>
      <c r="BP33" s="7"/>
      <c r="BQ33" s="7"/>
      <c r="BR33" s="7"/>
      <c r="BS33" s="8"/>
      <c r="BT33" s="8"/>
      <c r="BU33" s="7"/>
      <c r="BV33" s="7"/>
      <c r="BW33" s="7"/>
      <c r="BX33" s="7"/>
      <c r="BY33" s="7"/>
      <c r="BZ33" s="8"/>
      <c r="CA33" s="8"/>
      <c r="CB33" s="7"/>
      <c r="CC33" s="7"/>
      <c r="CD33" s="7"/>
      <c r="CE33" s="7"/>
      <c r="CF33" s="7"/>
      <c r="CG33" s="8"/>
      <c r="CH33" s="8"/>
      <c r="CI33" s="7"/>
      <c r="CJ33" s="7"/>
      <c r="CK33" s="7"/>
      <c r="CL33" s="7"/>
      <c r="CM33" s="7"/>
      <c r="CN33" s="8"/>
      <c r="CO33" s="8"/>
      <c r="CP33" s="7"/>
      <c r="CQ33" s="7"/>
      <c r="CR33" s="7"/>
      <c r="CS33" s="7"/>
      <c r="CT33" s="7"/>
      <c r="CU33" s="8"/>
      <c r="CV33" s="8"/>
      <c r="CW33" s="7"/>
      <c r="CX33" s="7"/>
      <c r="CY33" s="7"/>
      <c r="CZ33" s="7"/>
      <c r="DA33" s="7"/>
      <c r="DB33" s="8"/>
      <c r="DC33" s="8"/>
      <c r="DD33" s="7"/>
      <c r="DE33" s="7"/>
      <c r="DF33" s="20"/>
    </row>
    <row r="34" spans="1:110" ht="12.75" hidden="1">
      <c r="A34" s="7"/>
      <c r="B34" s="7" t="s">
        <v>89</v>
      </c>
      <c r="C34" s="7"/>
      <c r="D34" s="22" t="e">
        <f>#REF!</f>
        <v>#REF!</v>
      </c>
      <c r="E34" s="8"/>
      <c r="F34" s="8"/>
      <c r="G34" s="8"/>
      <c r="H34" s="8"/>
      <c r="I34" s="8"/>
      <c r="J34" s="7"/>
      <c r="K34" s="22" t="e">
        <f>#REF!</f>
        <v>#REF!</v>
      </c>
      <c r="L34" s="22"/>
      <c r="M34" s="7"/>
      <c r="N34" s="7"/>
      <c r="O34" s="8"/>
      <c r="P34" s="8"/>
      <c r="Q34" s="7"/>
      <c r="R34" s="22" t="e">
        <f>#REF!</f>
        <v>#REF!</v>
      </c>
      <c r="S34" s="22"/>
      <c r="T34" s="7"/>
      <c r="U34" s="7"/>
      <c r="V34" s="8"/>
      <c r="W34" s="8"/>
      <c r="X34" s="7"/>
      <c r="Y34" s="22" t="e">
        <f>#REF!</f>
        <v>#REF!</v>
      </c>
      <c r="Z34" s="22"/>
      <c r="AA34" s="7"/>
      <c r="AB34" s="7"/>
      <c r="AC34" s="8"/>
      <c r="AD34" s="8"/>
      <c r="AE34" s="7"/>
      <c r="AF34" s="22" t="e">
        <f>#REF!</f>
        <v>#REF!</v>
      </c>
      <c r="AG34" s="22"/>
      <c r="AH34" s="7"/>
      <c r="AI34" s="7"/>
      <c r="AJ34" s="8"/>
      <c r="AK34" s="8"/>
      <c r="AL34" s="7"/>
      <c r="AM34" s="22" t="e">
        <f>#REF!</f>
        <v>#REF!</v>
      </c>
      <c r="AN34" s="22"/>
      <c r="AO34" s="7"/>
      <c r="AP34" s="7"/>
      <c r="AQ34" s="8"/>
      <c r="AR34" s="8"/>
      <c r="AS34" s="7"/>
      <c r="AT34" s="22" t="e">
        <f>#REF!</f>
        <v>#REF!</v>
      </c>
      <c r="AU34" s="22"/>
      <c r="AV34" s="7"/>
      <c r="AW34" s="7"/>
      <c r="AX34" s="8"/>
      <c r="AY34" s="8"/>
      <c r="AZ34" s="7"/>
      <c r="BA34" s="22" t="e">
        <f>#REF!</f>
        <v>#REF!</v>
      </c>
      <c r="BB34" s="22"/>
      <c r="BC34" s="7"/>
      <c r="BD34" s="7"/>
      <c r="BE34" s="8"/>
      <c r="BF34" s="8"/>
      <c r="BG34" s="7"/>
      <c r="BH34" s="22" t="e">
        <f>#REF!</f>
        <v>#REF!</v>
      </c>
      <c r="BI34" s="22"/>
      <c r="BJ34" s="7"/>
      <c r="BK34" s="7"/>
      <c r="BL34" s="8"/>
      <c r="BM34" s="8"/>
      <c r="BN34" s="7"/>
      <c r="BO34" s="22" t="e">
        <f>#REF!</f>
        <v>#REF!</v>
      </c>
      <c r="BP34" s="22"/>
      <c r="BQ34" s="7"/>
      <c r="BR34" s="7"/>
      <c r="BS34" s="8"/>
      <c r="BT34" s="8"/>
      <c r="BU34" s="7"/>
      <c r="BV34" s="22" t="e">
        <f>#REF!</f>
        <v>#REF!</v>
      </c>
      <c r="BW34" s="22"/>
      <c r="BX34" s="7"/>
      <c r="BY34" s="7"/>
      <c r="BZ34" s="8"/>
      <c r="CA34" s="8"/>
      <c r="CB34" s="7"/>
      <c r="CC34" s="22" t="e">
        <f>#REF!</f>
        <v>#REF!</v>
      </c>
      <c r="CD34" s="22"/>
      <c r="CE34" s="7"/>
      <c r="CF34" s="7"/>
      <c r="CG34" s="8"/>
      <c r="CH34" s="8"/>
      <c r="CI34" s="7"/>
      <c r="CJ34" s="22" t="e">
        <f>#REF!</f>
        <v>#REF!</v>
      </c>
      <c r="CK34" s="22"/>
      <c r="CL34" s="7"/>
      <c r="CM34" s="7"/>
      <c r="CN34" s="8"/>
      <c r="CO34" s="8"/>
      <c r="CP34" s="7"/>
      <c r="CQ34" s="22" t="e">
        <f>#REF!</f>
        <v>#REF!</v>
      </c>
      <c r="CR34" s="22"/>
      <c r="CS34" s="7"/>
      <c r="CT34" s="7"/>
      <c r="CU34" s="8"/>
      <c r="CV34" s="8"/>
      <c r="CW34" s="7"/>
      <c r="CX34" s="22" t="e">
        <f>#REF!</f>
        <v>#REF!</v>
      </c>
      <c r="CY34" s="22"/>
      <c r="CZ34" s="7"/>
      <c r="DA34" s="7"/>
      <c r="DB34" s="8"/>
      <c r="DC34" s="8"/>
      <c r="DD34" s="7"/>
      <c r="DE34" s="22" t="e">
        <f>#REF!</f>
        <v>#REF!</v>
      </c>
      <c r="DF34" s="23"/>
    </row>
    <row r="35" spans="1:111" ht="12.75" hidden="1">
      <c r="A35" s="7"/>
      <c r="B35" s="7" t="s">
        <v>46</v>
      </c>
      <c r="C35" s="7"/>
      <c r="D35" s="22" t="e">
        <f>#REF!</f>
        <v>#REF!</v>
      </c>
      <c r="E35" s="8"/>
      <c r="F35" s="8"/>
      <c r="G35" s="8"/>
      <c r="H35" s="8"/>
      <c r="I35" s="8"/>
      <c r="J35" s="7"/>
      <c r="K35" s="22" t="e">
        <f>#REF!</f>
        <v>#REF!</v>
      </c>
      <c r="L35" s="22"/>
      <c r="M35" s="24">
        <f>M22+M23</f>
        <v>49369493.370000005</v>
      </c>
      <c r="N35" s="7"/>
      <c r="O35" s="8"/>
      <c r="P35" s="8"/>
      <c r="Q35" s="7"/>
      <c r="R35" s="22" t="e">
        <f>#REF!</f>
        <v>#REF!</v>
      </c>
      <c r="S35" s="22"/>
      <c r="T35" s="24">
        <f>T22+T23</f>
        <v>10789992.92</v>
      </c>
      <c r="U35" s="7"/>
      <c r="V35" s="8"/>
      <c r="W35" s="8"/>
      <c r="X35" s="7"/>
      <c r="Y35" s="22" t="e">
        <f>#REF!</f>
        <v>#REF!</v>
      </c>
      <c r="Z35" s="22"/>
      <c r="AA35" s="7"/>
      <c r="AB35" s="7"/>
      <c r="AC35" s="8"/>
      <c r="AD35" s="8"/>
      <c r="AE35" s="7"/>
      <c r="AF35" s="22" t="e">
        <f>#REF!</f>
        <v>#REF!</v>
      </c>
      <c r="AG35" s="22"/>
      <c r="AH35" s="24">
        <f>AH22+AH23</f>
        <v>10797550.4</v>
      </c>
      <c r="AI35" s="7"/>
      <c r="AJ35" s="8"/>
      <c r="AK35" s="8"/>
      <c r="AL35" s="7"/>
      <c r="AM35" s="22" t="e">
        <f>#REF!</f>
        <v>#REF!</v>
      </c>
      <c r="AN35" s="22"/>
      <c r="AO35" s="24">
        <f>AO22+AO23</f>
        <v>6973980.75</v>
      </c>
      <c r="AP35" s="7"/>
      <c r="AQ35" s="8"/>
      <c r="AR35" s="8"/>
      <c r="AS35" s="7"/>
      <c r="AT35" s="22" t="e">
        <f>#REF!</f>
        <v>#REF!</v>
      </c>
      <c r="AU35" s="22"/>
      <c r="AV35" s="24">
        <f>AV22+AV23</f>
        <v>18741711.96</v>
      </c>
      <c r="AW35" s="7"/>
      <c r="AX35" s="8"/>
      <c r="AY35" s="8"/>
      <c r="AZ35" s="7"/>
      <c r="BA35" s="22" t="e">
        <f>#REF!</f>
        <v>#REF!</v>
      </c>
      <c r="BB35" s="22"/>
      <c r="BC35" s="24">
        <f>BC22+BC23</f>
        <v>10502361.83</v>
      </c>
      <c r="BD35" s="7"/>
      <c r="BE35" s="8"/>
      <c r="BF35" s="8"/>
      <c r="BG35" s="7"/>
      <c r="BH35" s="22" t="e">
        <f>#REF!</f>
        <v>#REF!</v>
      </c>
      <c r="BI35" s="22"/>
      <c r="BJ35" s="7"/>
      <c r="BK35" s="7"/>
      <c r="BL35" s="8"/>
      <c r="BM35" s="8"/>
      <c r="BN35" s="7"/>
      <c r="BO35" s="22" t="e">
        <f>#REF!</f>
        <v>#REF!</v>
      </c>
      <c r="BP35" s="22"/>
      <c r="BQ35" s="24">
        <f>BQ22+BQ23</f>
        <v>11680324.88</v>
      </c>
      <c r="BR35" s="7"/>
      <c r="BS35" s="8"/>
      <c r="BT35" s="8"/>
      <c r="BU35" s="7"/>
      <c r="BV35" s="22" t="e">
        <f>#REF!</f>
        <v>#REF!</v>
      </c>
      <c r="BW35" s="22"/>
      <c r="BX35" s="7"/>
      <c r="BY35" s="7"/>
      <c r="BZ35" s="8"/>
      <c r="CA35" s="8"/>
      <c r="CB35" s="7"/>
      <c r="CC35" s="22" t="e">
        <f>#REF!</f>
        <v>#REF!</v>
      </c>
      <c r="CD35" s="22"/>
      <c r="CE35" s="7"/>
      <c r="CF35" s="7"/>
      <c r="CG35" s="8"/>
      <c r="CH35" s="8"/>
      <c r="CI35" s="7"/>
      <c r="CJ35" s="22" t="e">
        <f>#REF!</f>
        <v>#REF!</v>
      </c>
      <c r="CK35" s="22"/>
      <c r="CL35" s="24">
        <f>CL22+CL23</f>
        <v>6130585.39</v>
      </c>
      <c r="CM35" s="7"/>
      <c r="CN35" s="8"/>
      <c r="CO35" s="8"/>
      <c r="CP35" s="7"/>
      <c r="CQ35" s="22" t="e">
        <f>#REF!</f>
        <v>#REF!</v>
      </c>
      <c r="CR35" s="22"/>
      <c r="CS35" s="24">
        <f>CS22+CS23</f>
        <v>16666502.13</v>
      </c>
      <c r="CT35" s="7"/>
      <c r="CU35" s="8"/>
      <c r="CV35" s="8"/>
      <c r="CW35" s="7"/>
      <c r="CX35" s="22" t="e">
        <f>#REF!</f>
        <v>#REF!</v>
      </c>
      <c r="CY35" s="22"/>
      <c r="CZ35" s="24">
        <f>CZ22+CZ23</f>
        <v>7370087.0200000005</v>
      </c>
      <c r="DA35" s="7"/>
      <c r="DB35" s="8"/>
      <c r="DC35" s="8"/>
      <c r="DD35" s="7"/>
      <c r="DE35" s="22" t="e">
        <f>#REF!</f>
        <v>#REF!</v>
      </c>
      <c r="DF35" s="23"/>
      <c r="DG35" s="25">
        <f>DG22+DG23</f>
        <v>6925850.51</v>
      </c>
    </row>
    <row r="36" spans="1:110" ht="12.75" hidden="1">
      <c r="A36" s="7"/>
      <c r="B36" s="7" t="s">
        <v>90</v>
      </c>
      <c r="C36" s="7"/>
      <c r="D36" s="22" t="e">
        <f>#REF!</f>
        <v>#REF!</v>
      </c>
      <c r="E36" s="8"/>
      <c r="F36" s="8"/>
      <c r="G36" s="8"/>
      <c r="H36" s="8"/>
      <c r="I36" s="8"/>
      <c r="J36" s="7"/>
      <c r="K36" s="22" t="e">
        <f>#REF!</f>
        <v>#REF!</v>
      </c>
      <c r="L36" s="22"/>
      <c r="M36" s="7"/>
      <c r="N36" s="7"/>
      <c r="O36" s="8"/>
      <c r="P36" s="8"/>
      <c r="Q36" s="7"/>
      <c r="R36" s="22" t="e">
        <f>#REF!</f>
        <v>#REF!</v>
      </c>
      <c r="S36" s="22"/>
      <c r="T36" s="7"/>
      <c r="U36" s="7"/>
      <c r="V36" s="8"/>
      <c r="W36" s="8"/>
      <c r="X36" s="7"/>
      <c r="Y36" s="22" t="e">
        <f>#REF!</f>
        <v>#REF!</v>
      </c>
      <c r="Z36" s="22"/>
      <c r="AA36" s="7"/>
      <c r="AB36" s="7"/>
      <c r="AC36" s="8"/>
      <c r="AD36" s="8"/>
      <c r="AE36" s="7"/>
      <c r="AF36" s="22" t="e">
        <f>#REF!</f>
        <v>#REF!</v>
      </c>
      <c r="AG36" s="22"/>
      <c r="AH36" s="7"/>
      <c r="AI36" s="7"/>
      <c r="AJ36" s="8"/>
      <c r="AK36" s="8"/>
      <c r="AL36" s="7"/>
      <c r="AM36" s="22" t="e">
        <f>#REF!</f>
        <v>#REF!</v>
      </c>
      <c r="AN36" s="22"/>
      <c r="AO36" s="7"/>
      <c r="AP36" s="7"/>
      <c r="AQ36" s="8"/>
      <c r="AR36" s="8"/>
      <c r="AS36" s="7"/>
      <c r="AT36" s="22" t="e">
        <f>#REF!</f>
        <v>#REF!</v>
      </c>
      <c r="AU36" s="22"/>
      <c r="AV36" s="7"/>
      <c r="AW36" s="7"/>
      <c r="AX36" s="8"/>
      <c r="AY36" s="8"/>
      <c r="AZ36" s="7"/>
      <c r="BA36" s="22" t="e">
        <f>#REF!</f>
        <v>#REF!</v>
      </c>
      <c r="BB36" s="22"/>
      <c r="BC36" s="7"/>
      <c r="BD36" s="7"/>
      <c r="BE36" s="8"/>
      <c r="BF36" s="8"/>
      <c r="BG36" s="7"/>
      <c r="BH36" s="22" t="e">
        <f>#REF!</f>
        <v>#REF!</v>
      </c>
      <c r="BI36" s="22"/>
      <c r="BJ36" s="7"/>
      <c r="BK36" s="7"/>
      <c r="BL36" s="8"/>
      <c r="BM36" s="8"/>
      <c r="BN36" s="7"/>
      <c r="BO36" s="22" t="e">
        <f>#REF!</f>
        <v>#REF!</v>
      </c>
      <c r="BP36" s="22"/>
      <c r="BQ36" s="7"/>
      <c r="BR36" s="7"/>
      <c r="BS36" s="8"/>
      <c r="BT36" s="8"/>
      <c r="BU36" s="7"/>
      <c r="BV36" s="22" t="e">
        <f>#REF!</f>
        <v>#REF!</v>
      </c>
      <c r="BW36" s="22"/>
      <c r="BX36" s="7"/>
      <c r="BY36" s="7"/>
      <c r="BZ36" s="8"/>
      <c r="CA36" s="8"/>
      <c r="CB36" s="7"/>
      <c r="CC36" s="22" t="e">
        <f>#REF!</f>
        <v>#REF!</v>
      </c>
      <c r="CD36" s="22"/>
      <c r="CE36" s="7"/>
      <c r="CF36" s="7"/>
      <c r="CG36" s="8"/>
      <c r="CH36" s="8"/>
      <c r="CI36" s="7"/>
      <c r="CJ36" s="22" t="e">
        <f>#REF!</f>
        <v>#REF!</v>
      </c>
      <c r="CK36" s="22"/>
      <c r="CL36" s="7"/>
      <c r="CM36" s="7"/>
      <c r="CN36" s="8"/>
      <c r="CO36" s="8"/>
      <c r="CP36" s="7"/>
      <c r="CQ36" s="22" t="e">
        <f>#REF!</f>
        <v>#REF!</v>
      </c>
      <c r="CR36" s="22"/>
      <c r="CS36" s="7"/>
      <c r="CT36" s="7"/>
      <c r="CU36" s="8"/>
      <c r="CV36" s="8"/>
      <c r="CW36" s="7"/>
      <c r="CX36" s="22" t="e">
        <f>#REF!</f>
        <v>#REF!</v>
      </c>
      <c r="CY36" s="22"/>
      <c r="CZ36" s="7"/>
      <c r="DA36" s="7"/>
      <c r="DB36" s="8"/>
      <c r="DC36" s="8"/>
      <c r="DD36" s="7"/>
      <c r="DE36" s="22" t="e">
        <f>#REF!</f>
        <v>#REF!</v>
      </c>
      <c r="DF36" s="23"/>
    </row>
    <row r="37" spans="1:110" ht="12.75" hidden="1">
      <c r="A37" s="20"/>
      <c r="B37" s="20" t="s">
        <v>97</v>
      </c>
      <c r="C37" s="20"/>
      <c r="D37" s="23"/>
      <c r="E37" s="19"/>
      <c r="F37" s="19">
        <f>F30-E30</f>
        <v>50464547.44999981</v>
      </c>
      <c r="G37" s="19">
        <f>F37*100</f>
        <v>5046454744.999981</v>
      </c>
      <c r="H37" s="19"/>
      <c r="I37" s="19"/>
      <c r="J37" s="20"/>
      <c r="K37" s="23"/>
      <c r="L37" s="23"/>
      <c r="M37" s="20"/>
      <c r="N37" s="20"/>
      <c r="O37" s="19"/>
      <c r="P37" s="19"/>
      <c r="Q37" s="20"/>
      <c r="R37" s="23">
        <f>R30-R15+R27</f>
        <v>-364000</v>
      </c>
      <c r="S37" s="23"/>
      <c r="T37" s="20"/>
      <c r="U37" s="20"/>
      <c r="V37" s="19"/>
      <c r="W37" s="19"/>
      <c r="X37" s="20"/>
      <c r="Y37" s="23"/>
      <c r="Z37" s="23"/>
      <c r="AA37" s="20"/>
      <c r="AB37" s="20"/>
      <c r="AC37" s="19"/>
      <c r="AD37" s="19"/>
      <c r="AE37" s="20"/>
      <c r="AF37" s="23"/>
      <c r="AG37" s="23"/>
      <c r="AH37" s="20"/>
      <c r="AI37" s="20"/>
      <c r="AJ37" s="19"/>
      <c r="AK37" s="19"/>
      <c r="AL37" s="20"/>
      <c r="AM37" s="23"/>
      <c r="AN37" s="23"/>
      <c r="AO37" s="20"/>
      <c r="AP37" s="20"/>
      <c r="AQ37" s="19"/>
      <c r="AR37" s="19"/>
      <c r="AS37" s="20"/>
      <c r="AT37" s="23"/>
      <c r="AU37" s="23"/>
      <c r="AV37" s="26">
        <f>AV30-AU30</f>
        <v>17058884.283333316</v>
      </c>
      <c r="AW37" s="20">
        <f>100/AV30</f>
        <v>5.5634166478250074E-06</v>
      </c>
      <c r="AX37" s="19">
        <f>AV37*AW37</f>
        <v>94.90568081521694</v>
      </c>
      <c r="AY37" s="19"/>
      <c r="AZ37" s="20"/>
      <c r="BA37" s="23"/>
      <c r="BB37" s="23"/>
      <c r="BC37" s="20"/>
      <c r="BD37" s="20"/>
      <c r="BE37" s="19"/>
      <c r="BF37" s="19"/>
      <c r="BG37" s="20"/>
      <c r="BH37" s="23"/>
      <c r="BI37" s="23"/>
      <c r="BJ37" s="20"/>
      <c r="BK37" s="20"/>
      <c r="BL37" s="19"/>
      <c r="BM37" s="19"/>
      <c r="BN37" s="20"/>
      <c r="BO37" s="23"/>
      <c r="BP37" s="23"/>
      <c r="BQ37" s="20"/>
      <c r="BR37" s="20"/>
      <c r="BS37" s="19"/>
      <c r="BT37" s="19"/>
      <c r="BU37" s="20"/>
      <c r="BV37" s="23"/>
      <c r="BW37" s="23"/>
      <c r="BX37" s="20"/>
      <c r="BY37" s="20"/>
      <c r="BZ37" s="19"/>
      <c r="CA37" s="19"/>
      <c r="CB37" s="20"/>
      <c r="CC37" s="23"/>
      <c r="CD37" s="23"/>
      <c r="CE37" s="20"/>
      <c r="CF37" s="20"/>
      <c r="CG37" s="19"/>
      <c r="CH37" s="19"/>
      <c r="CI37" s="20"/>
      <c r="CJ37" s="23"/>
      <c r="CK37" s="23"/>
      <c r="CL37" s="20"/>
      <c r="CM37" s="20"/>
      <c r="CN37" s="19"/>
      <c r="CO37" s="19"/>
      <c r="CP37" s="20"/>
      <c r="CQ37" s="23"/>
      <c r="CR37" s="23"/>
      <c r="CS37" s="26">
        <f>CS30-CS27+CS15</f>
        <v>-4137470.1899999985</v>
      </c>
      <c r="CT37" s="20"/>
      <c r="CU37" s="19"/>
      <c r="CV37" s="19"/>
      <c r="CW37" s="20"/>
      <c r="CX37" s="23"/>
      <c r="CY37" s="23"/>
      <c r="CZ37" s="20"/>
      <c r="DA37" s="20"/>
      <c r="DB37" s="19"/>
      <c r="DC37" s="19"/>
      <c r="DD37" s="20"/>
      <c r="DE37" s="23"/>
      <c r="DF37" s="23"/>
    </row>
    <row r="38" spans="7:99" ht="12.75" hidden="1">
      <c r="G38" s="21">
        <f>G37/F30</f>
        <v>84.86493148280029</v>
      </c>
      <c r="CS38" s="25">
        <f>CS16-CS15</f>
        <v>81515712.08000001</v>
      </c>
      <c r="CT38" s="25">
        <f>CS29-CS27</f>
        <v>81815810.05000001</v>
      </c>
      <c r="CU38" s="21">
        <f>CS38-CT38</f>
        <v>-300097.9699999988</v>
      </c>
    </row>
    <row r="39" spans="2:121" ht="12.75" hidden="1">
      <c r="B39" s="27" t="s">
        <v>94</v>
      </c>
      <c r="C39" s="28">
        <v>522015227.67</v>
      </c>
      <c r="D39" s="28">
        <v>522015227.67</v>
      </c>
      <c r="E39" s="28">
        <v>261007613.835</v>
      </c>
      <c r="F39" s="28">
        <v>646543223.3800002</v>
      </c>
      <c r="G39" s="28">
        <v>385535609.545</v>
      </c>
      <c r="H39" s="28">
        <v>147.71048395113957</v>
      </c>
      <c r="I39" s="28" t="s">
        <v>92</v>
      </c>
      <c r="J39" s="9">
        <v>64957009.15</v>
      </c>
      <c r="K39" s="9">
        <v>50000000</v>
      </c>
      <c r="L39" s="9">
        <v>25000000</v>
      </c>
      <c r="M39" s="9">
        <v>56042472.38000002</v>
      </c>
      <c r="N39" s="9">
        <v>31042472.38</v>
      </c>
      <c r="O39" s="9">
        <v>124.16988952</v>
      </c>
      <c r="P39" s="9" t="s">
        <v>92</v>
      </c>
      <c r="Q39" s="9">
        <v>2233355.63</v>
      </c>
      <c r="R39" s="9">
        <v>1915963.74</v>
      </c>
      <c r="S39" s="9">
        <v>957981.87</v>
      </c>
      <c r="T39" s="9">
        <v>4092348.139999999</v>
      </c>
      <c r="U39" s="9">
        <v>3134366.27</v>
      </c>
      <c r="V39" s="9">
        <v>327.184299427295</v>
      </c>
      <c r="W39" s="9" t="s">
        <v>92</v>
      </c>
      <c r="X39" s="9">
        <v>14072950.78</v>
      </c>
      <c r="Y39" s="9">
        <v>16056198.62</v>
      </c>
      <c r="Z39" s="9">
        <v>8028099.31</v>
      </c>
      <c r="AA39" s="9">
        <v>12766101.029999983</v>
      </c>
      <c r="AB39" s="9">
        <v>4738001.72</v>
      </c>
      <c r="AC39" s="9">
        <v>59.0177268248068</v>
      </c>
      <c r="AD39" s="9" t="s">
        <v>92</v>
      </c>
      <c r="AE39" s="9">
        <v>18249266.2</v>
      </c>
      <c r="AF39" s="9">
        <v>16321000</v>
      </c>
      <c r="AG39" s="9">
        <v>8160500</v>
      </c>
      <c r="AH39" s="9">
        <v>13476757.350000001</v>
      </c>
      <c r="AI39" s="9">
        <v>5316257.35</v>
      </c>
      <c r="AJ39" s="9">
        <v>65.1462208198027</v>
      </c>
      <c r="AK39" s="9" t="s">
        <v>92</v>
      </c>
      <c r="AL39" s="9">
        <v>-594453.13</v>
      </c>
      <c r="AM39" s="9">
        <v>-594453.13</v>
      </c>
      <c r="AN39" s="9">
        <v>-297226.565</v>
      </c>
      <c r="AO39" s="9">
        <v>2374592.5300000026</v>
      </c>
      <c r="AP39" s="9">
        <v>2671819.095</v>
      </c>
      <c r="AQ39" s="9">
        <v>-898.9166547074955</v>
      </c>
      <c r="AR39" s="9" t="s">
        <v>92</v>
      </c>
      <c r="AS39" s="9">
        <v>77694961.27</v>
      </c>
      <c r="AT39" s="9">
        <v>87725008.27</v>
      </c>
      <c r="AU39" s="9">
        <v>43862504.135</v>
      </c>
      <c r="AV39" s="9">
        <v>44000450.07000001</v>
      </c>
      <c r="AW39" s="9">
        <v>137945.935</v>
      </c>
      <c r="AX39" s="9">
        <v>0.3144962598930286</v>
      </c>
      <c r="AY39" s="9" t="s">
        <v>92</v>
      </c>
      <c r="AZ39" s="9">
        <v>-3640515.77</v>
      </c>
      <c r="BA39" s="9">
        <v>53160.23</v>
      </c>
      <c r="BB39" s="9">
        <v>26580.115</v>
      </c>
      <c r="BC39" s="9">
        <v>-4393015.030000003</v>
      </c>
      <c r="BD39" s="9">
        <v>-4419595.145</v>
      </c>
      <c r="BE39" s="9">
        <v>-16627.449298093707</v>
      </c>
      <c r="BF39" s="9" t="s">
        <v>93</v>
      </c>
      <c r="BG39" s="9">
        <v>3822047.54</v>
      </c>
      <c r="BH39" s="9">
        <v>4966068.4</v>
      </c>
      <c r="BI39" s="9">
        <v>2483034.2</v>
      </c>
      <c r="BJ39" s="9">
        <v>7725204.390000011</v>
      </c>
      <c r="BK39" s="9">
        <v>5242170.19000001</v>
      </c>
      <c r="BL39" s="9">
        <v>211.11953230446886</v>
      </c>
      <c r="BM39" s="9" t="s">
        <v>92</v>
      </c>
      <c r="BN39" s="9">
        <v>8473396.97</v>
      </c>
      <c r="BO39" s="9">
        <v>8000000</v>
      </c>
      <c r="BP39" s="9">
        <v>4000000</v>
      </c>
      <c r="BQ39" s="9">
        <v>8260889.369999999</v>
      </c>
      <c r="BR39" s="9">
        <v>4260889.37</v>
      </c>
      <c r="BS39" s="9">
        <v>106.52223425</v>
      </c>
      <c r="BT39" s="9" t="s">
        <v>92</v>
      </c>
      <c r="BU39" s="9">
        <v>-1803836.39</v>
      </c>
      <c r="BV39" s="9">
        <v>-1793555.39</v>
      </c>
      <c r="BW39" s="9">
        <v>-896777.695</v>
      </c>
      <c r="BX39" s="9">
        <v>300757.48000000464</v>
      </c>
      <c r="BY39" s="9">
        <v>1197535.175000005</v>
      </c>
      <c r="BZ39" s="9">
        <v>-133.5375736569814</v>
      </c>
      <c r="CA39" s="9" t="s">
        <v>92</v>
      </c>
      <c r="CB39" s="9">
        <v>122422204.81</v>
      </c>
      <c r="CC39" s="9">
        <v>27412187.74</v>
      </c>
      <c r="CD39" s="9">
        <v>13706093.87</v>
      </c>
      <c r="CE39" s="9">
        <v>43238403.459999956</v>
      </c>
      <c r="CF39" s="9">
        <v>29532309.59</v>
      </c>
      <c r="CG39" s="9">
        <v>215.46846147493952</v>
      </c>
      <c r="CH39" s="9" t="s">
        <v>92</v>
      </c>
      <c r="CI39" s="9">
        <v>8076732.71</v>
      </c>
      <c r="CJ39" s="9">
        <v>19192767.53</v>
      </c>
      <c r="CK39" s="9">
        <v>9596383.765</v>
      </c>
      <c r="CL39" s="9">
        <v>7291874.2200000025</v>
      </c>
      <c r="CM39" s="9">
        <v>-2304509.545</v>
      </c>
      <c r="CN39" s="9">
        <v>-24.014353754849026</v>
      </c>
      <c r="CO39" s="9" t="s">
        <v>93</v>
      </c>
      <c r="CP39" s="9">
        <v>3834054.6</v>
      </c>
      <c r="CQ39" s="9">
        <v>3782273.6</v>
      </c>
      <c r="CR39" s="9">
        <v>1891136.8</v>
      </c>
      <c r="CS39" s="9">
        <v>3243732.9899999984</v>
      </c>
      <c r="CT39" s="9">
        <v>1352596.19</v>
      </c>
      <c r="CU39" s="9">
        <v>71.5229162691985</v>
      </c>
      <c r="CV39" s="9" t="s">
        <v>92</v>
      </c>
      <c r="CW39" s="9">
        <v>-4563076.51</v>
      </c>
      <c r="CX39" s="9">
        <v>-8584002.72</v>
      </c>
      <c r="CY39" s="9">
        <v>-4292001.36</v>
      </c>
      <c r="CZ39" s="9">
        <v>-269262.8190000017</v>
      </c>
      <c r="DA39" s="9">
        <v>4022738.540999998</v>
      </c>
      <c r="DB39" s="9">
        <v>-93.72640415472743</v>
      </c>
      <c r="DC39" s="9" t="s">
        <v>92</v>
      </c>
      <c r="DD39" s="9">
        <v>-942526.15</v>
      </c>
      <c r="DE39" s="9">
        <v>-942526.15</v>
      </c>
      <c r="DF39" s="9">
        <v>-471263.075</v>
      </c>
      <c r="DG39" s="9">
        <v>2431749.370000003</v>
      </c>
      <c r="DH39" s="9">
        <v>2903012.445</v>
      </c>
      <c r="DI39" s="9">
        <v>-616.0067696795468</v>
      </c>
      <c r="DJ39" s="9" t="s">
        <v>92</v>
      </c>
      <c r="DK39" s="8">
        <f aca="true" t="shared" si="5" ref="DK39:DN41">C39+J39+Q39+X39+AE39+AL39+AS39+AZ39+BG39+BN39+BU39+CB39+CI39+CP39+CW39+DD39</f>
        <v>834306799.3800001</v>
      </c>
      <c r="DL39" s="8">
        <f t="shared" si="5"/>
        <v>745525318.4100001</v>
      </c>
      <c r="DM39" s="8">
        <f t="shared" si="5"/>
        <v>372762659.20500004</v>
      </c>
      <c r="DN39" s="8">
        <f t="shared" si="5"/>
        <v>847126278.3110002</v>
      </c>
      <c r="DO39" s="8">
        <f>DN39-DM39</f>
        <v>474363619.1060002</v>
      </c>
      <c r="DP39" s="8">
        <f>DO39/DM39*100</f>
        <v>127.25620643379006</v>
      </c>
      <c r="DQ39" s="7"/>
    </row>
    <row r="40" spans="2:121" ht="12.75" hidden="1">
      <c r="B40" s="27" t="s">
        <v>95</v>
      </c>
      <c r="C40" s="28">
        <v>484484995.46</v>
      </c>
      <c r="D40" s="28">
        <v>484484995.46</v>
      </c>
      <c r="E40" s="28">
        <v>242242497.73</v>
      </c>
      <c r="F40" s="28">
        <v>559951219.12</v>
      </c>
      <c r="G40" s="28">
        <v>317708721.39</v>
      </c>
      <c r="H40" s="28">
        <v>131.15317269561575</v>
      </c>
      <c r="I40" s="28" t="s">
        <v>92</v>
      </c>
      <c r="J40" s="9">
        <v>68927852.64</v>
      </c>
      <c r="K40" s="9">
        <v>50000000</v>
      </c>
      <c r="L40" s="9">
        <v>25000000</v>
      </c>
      <c r="M40" s="9">
        <v>77568784.08000001</v>
      </c>
      <c r="N40" s="9">
        <v>52568784.08</v>
      </c>
      <c r="O40" s="9">
        <v>210.27513632</v>
      </c>
      <c r="P40" s="9" t="s">
        <v>92</v>
      </c>
      <c r="Q40" s="9">
        <v>16923046.86</v>
      </c>
      <c r="R40" s="9">
        <v>16917553.62</v>
      </c>
      <c r="S40" s="9">
        <v>8458776.81</v>
      </c>
      <c r="T40" s="9">
        <v>28367036.79</v>
      </c>
      <c r="U40" s="9">
        <v>19908259.98</v>
      </c>
      <c r="V40" s="9">
        <v>235.35625099440352</v>
      </c>
      <c r="W40" s="9" t="s">
        <v>92</v>
      </c>
      <c r="X40" s="9">
        <v>21955682.64</v>
      </c>
      <c r="Y40" s="9">
        <v>23472866.31</v>
      </c>
      <c r="Z40" s="9">
        <v>11736433.155</v>
      </c>
      <c r="AA40" s="9">
        <v>26902745.66</v>
      </c>
      <c r="AB40" s="9">
        <v>15166312.505</v>
      </c>
      <c r="AC40" s="9">
        <v>129.22420555463896</v>
      </c>
      <c r="AD40" s="9" t="s">
        <v>92</v>
      </c>
      <c r="AE40" s="9">
        <v>17405447.16</v>
      </c>
      <c r="AF40" s="9">
        <v>19565000</v>
      </c>
      <c r="AG40" s="9">
        <v>9782500</v>
      </c>
      <c r="AH40" s="9">
        <v>18247361.380000003</v>
      </c>
      <c r="AI40" s="9">
        <v>8464861.38</v>
      </c>
      <c r="AJ40" s="9">
        <v>86.53065555839508</v>
      </c>
      <c r="AK40" s="9" t="s">
        <v>92</v>
      </c>
      <c r="AL40" s="9">
        <v>11673703.18</v>
      </c>
      <c r="AM40" s="9">
        <v>13811632.49</v>
      </c>
      <c r="AN40" s="9">
        <v>6905816.245</v>
      </c>
      <c r="AO40" s="9">
        <v>17930365.4</v>
      </c>
      <c r="AP40" s="9">
        <v>11024549.155</v>
      </c>
      <c r="AQ40" s="9">
        <v>159.64150744645247</v>
      </c>
      <c r="AR40" s="9" t="s">
        <v>92</v>
      </c>
      <c r="AS40" s="9">
        <v>73312181.87</v>
      </c>
      <c r="AT40" s="9">
        <v>82280762.33</v>
      </c>
      <c r="AU40" s="9">
        <v>41140381.165</v>
      </c>
      <c r="AV40" s="9">
        <v>69876381.4</v>
      </c>
      <c r="AW40" s="9">
        <v>28736000.235</v>
      </c>
      <c r="AX40" s="9">
        <v>69.8486485085049</v>
      </c>
      <c r="AY40" s="9" t="s">
        <v>92</v>
      </c>
      <c r="AZ40" s="9">
        <v>9687230.17</v>
      </c>
      <c r="BA40" s="9">
        <v>9649163.72</v>
      </c>
      <c r="BB40" s="9">
        <v>4824581.86</v>
      </c>
      <c r="BC40" s="9">
        <v>19272896.78</v>
      </c>
      <c r="BD40" s="9">
        <v>14448314.92</v>
      </c>
      <c r="BE40" s="9">
        <v>299.4728940095132</v>
      </c>
      <c r="BF40" s="9" t="s">
        <v>92</v>
      </c>
      <c r="BG40" s="9">
        <v>11170976.79</v>
      </c>
      <c r="BH40" s="9">
        <v>15421482.9</v>
      </c>
      <c r="BI40" s="9">
        <v>7710741.45</v>
      </c>
      <c r="BJ40" s="9">
        <v>18369442.6</v>
      </c>
      <c r="BK40" s="9">
        <v>10658701.15</v>
      </c>
      <c r="BL40" s="9">
        <v>138.23185771583613</v>
      </c>
      <c r="BM40" s="9" t="s">
        <v>92</v>
      </c>
      <c r="BN40" s="9">
        <v>12117196.06</v>
      </c>
      <c r="BO40" s="9">
        <v>6000000</v>
      </c>
      <c r="BP40" s="9">
        <v>3000000</v>
      </c>
      <c r="BQ40" s="9">
        <v>16522669.879999999</v>
      </c>
      <c r="BR40" s="9">
        <v>13522669.88</v>
      </c>
      <c r="BS40" s="9">
        <v>450.75566266666664</v>
      </c>
      <c r="BT40" s="9" t="s">
        <v>92</v>
      </c>
      <c r="BU40" s="9">
        <v>5701713.01</v>
      </c>
      <c r="BV40" s="9">
        <v>5701713.01</v>
      </c>
      <c r="BW40" s="9">
        <v>2850856.505</v>
      </c>
      <c r="BX40" s="9">
        <v>15357944.82</v>
      </c>
      <c r="BY40" s="9">
        <v>12507088.315</v>
      </c>
      <c r="BZ40" s="9">
        <v>438.7133583561407</v>
      </c>
      <c r="CA40" s="9" t="s">
        <v>92</v>
      </c>
      <c r="CB40" s="9">
        <v>134893319.56</v>
      </c>
      <c r="CC40" s="9">
        <v>47945592.13</v>
      </c>
      <c r="CD40" s="9">
        <v>23972796.065</v>
      </c>
      <c r="CE40" s="9">
        <v>65226557.510000005</v>
      </c>
      <c r="CF40" s="9">
        <v>41253761.445</v>
      </c>
      <c r="CG40" s="9">
        <v>172.0857313979741</v>
      </c>
      <c r="CH40" s="9" t="s">
        <v>92</v>
      </c>
      <c r="CI40" s="9">
        <v>10130360.3</v>
      </c>
      <c r="CJ40" s="9">
        <v>10705228.61</v>
      </c>
      <c r="CK40" s="9">
        <v>5352614.305</v>
      </c>
      <c r="CL40" s="9">
        <v>13044495.66</v>
      </c>
      <c r="CM40" s="9">
        <v>7691881.355</v>
      </c>
      <c r="CN40" s="9">
        <v>143.70326193342265</v>
      </c>
      <c r="CO40" s="9" t="s">
        <v>92</v>
      </c>
      <c r="CP40" s="9">
        <v>9423454.49</v>
      </c>
      <c r="CQ40" s="9">
        <v>10793058.18</v>
      </c>
      <c r="CR40" s="9">
        <v>5396529.09</v>
      </c>
      <c r="CS40" s="9">
        <v>17076821.19</v>
      </c>
      <c r="CT40" s="9">
        <v>11680292.1</v>
      </c>
      <c r="CU40" s="9">
        <v>216.44082530091575</v>
      </c>
      <c r="CV40" s="9" t="s">
        <v>92</v>
      </c>
      <c r="CW40" s="9">
        <v>6859736.37</v>
      </c>
      <c r="CX40" s="9">
        <v>11565638.57</v>
      </c>
      <c r="CY40" s="9">
        <v>5782819.285</v>
      </c>
      <c r="CZ40" s="9">
        <v>14906442.260000002</v>
      </c>
      <c r="DA40" s="9">
        <v>9123622.975</v>
      </c>
      <c r="DB40" s="9">
        <v>157.77119300037057</v>
      </c>
      <c r="DC40" s="9" t="s">
        <v>92</v>
      </c>
      <c r="DD40" s="9">
        <v>3477233.75</v>
      </c>
      <c r="DE40" s="9">
        <v>3367054.63</v>
      </c>
      <c r="DF40" s="9">
        <v>1683527.315</v>
      </c>
      <c r="DG40" s="9">
        <v>8525352.75</v>
      </c>
      <c r="DH40" s="9">
        <v>6841825.435</v>
      </c>
      <c r="DI40" s="9">
        <v>406.3982433810407</v>
      </c>
      <c r="DJ40" s="9" t="s">
        <v>92</v>
      </c>
      <c r="DK40" s="8">
        <f t="shared" si="5"/>
        <v>898144130.3099998</v>
      </c>
      <c r="DL40" s="8">
        <f t="shared" si="5"/>
        <v>811681741.9599999</v>
      </c>
      <c r="DM40" s="8">
        <f t="shared" si="5"/>
        <v>405840870.97999996</v>
      </c>
      <c r="DN40" s="8">
        <f t="shared" si="5"/>
        <v>987146517.28</v>
      </c>
      <c r="DO40" s="8">
        <f>DN40-DM40</f>
        <v>581305646.3</v>
      </c>
      <c r="DP40" s="8">
        <f>DO40/DM40*100</f>
        <v>143.23487057779525</v>
      </c>
      <c r="DQ40" s="7"/>
    </row>
    <row r="41" spans="2:121" ht="12.75" hidden="1">
      <c r="B41" s="27" t="s">
        <v>96</v>
      </c>
      <c r="C41" s="28">
        <v>-140146099.78</v>
      </c>
      <c r="D41" s="28">
        <v>-130986779.83</v>
      </c>
      <c r="E41" s="28">
        <v>-65493389.915</v>
      </c>
      <c r="F41" s="28">
        <v>-127868640.15</v>
      </c>
      <c r="G41" s="28">
        <v>-62375250.235</v>
      </c>
      <c r="H41" s="28">
        <v>95.23900093727497</v>
      </c>
      <c r="I41" s="28" t="s">
        <v>93</v>
      </c>
      <c r="J41" s="9">
        <v>-76834551.25</v>
      </c>
      <c r="K41" s="9">
        <v>-48000000</v>
      </c>
      <c r="L41" s="9">
        <v>-24000000</v>
      </c>
      <c r="M41" s="9">
        <v>-80858746.16000001</v>
      </c>
      <c r="N41" s="9">
        <v>-56858746.16</v>
      </c>
      <c r="O41" s="9">
        <v>236.91144233333333</v>
      </c>
      <c r="P41" s="9" t="s">
        <v>93</v>
      </c>
      <c r="Q41" s="9">
        <v>-20598530.26</v>
      </c>
      <c r="R41" s="9">
        <v>-20632814.5</v>
      </c>
      <c r="S41" s="9">
        <v>-10316407.25</v>
      </c>
      <c r="T41" s="9">
        <v>-24140124.199999996</v>
      </c>
      <c r="U41" s="9">
        <v>-13823716.95</v>
      </c>
      <c r="V41" s="9">
        <v>133.9973947810174</v>
      </c>
      <c r="W41" s="9" t="s">
        <v>93</v>
      </c>
      <c r="X41" s="9">
        <v>-11841201.37</v>
      </c>
      <c r="Y41" s="9">
        <v>-14366718.01</v>
      </c>
      <c r="Z41" s="9">
        <v>-7183359.005</v>
      </c>
      <c r="AA41" s="9">
        <v>-16121691.05</v>
      </c>
      <c r="AB41" s="9">
        <v>-8938332.045</v>
      </c>
      <c r="AC41" s="9">
        <v>124.4310918997428</v>
      </c>
      <c r="AD41" s="9" t="s">
        <v>93</v>
      </c>
      <c r="AE41" s="9">
        <v>-7897742.67</v>
      </c>
      <c r="AF41" s="9">
        <v>-8273372.37</v>
      </c>
      <c r="AG41" s="9">
        <v>-4136686.185</v>
      </c>
      <c r="AH41" s="9">
        <v>-8270780.959999999</v>
      </c>
      <c r="AI41" s="9">
        <v>-4134094.775</v>
      </c>
      <c r="AJ41" s="9">
        <v>99.93735541242172</v>
      </c>
      <c r="AK41" s="9" t="s">
        <v>93</v>
      </c>
      <c r="AL41" s="9">
        <v>-16086521.47</v>
      </c>
      <c r="AM41" s="9">
        <v>-17369876.71</v>
      </c>
      <c r="AN41" s="9">
        <v>-8684938.355</v>
      </c>
      <c r="AO41" s="9">
        <v>-16488902.23</v>
      </c>
      <c r="AP41" s="9">
        <v>-7803963.875</v>
      </c>
      <c r="AQ41" s="9">
        <v>89.85629553153</v>
      </c>
      <c r="AR41" s="9" t="s">
        <v>93</v>
      </c>
      <c r="AS41" s="9">
        <v>-13845202.08</v>
      </c>
      <c r="AT41" s="9">
        <v>-25177572.82</v>
      </c>
      <c r="AU41" s="9">
        <v>-12588786.41</v>
      </c>
      <c r="AV41" s="9">
        <v>-25756738.64</v>
      </c>
      <c r="AW41" s="9">
        <v>-13167952.23</v>
      </c>
      <c r="AX41" s="9">
        <v>104.60064855449397</v>
      </c>
      <c r="AY41" s="9" t="s">
        <v>93</v>
      </c>
      <c r="AZ41" s="9">
        <v>-20031092.84</v>
      </c>
      <c r="BA41" s="9">
        <v>-16349923.38</v>
      </c>
      <c r="BB41" s="9">
        <v>-8174961.69</v>
      </c>
      <c r="BC41" s="9">
        <v>-23529950.599999998</v>
      </c>
      <c r="BD41" s="9">
        <v>-15354988.91</v>
      </c>
      <c r="BE41" s="9">
        <v>187.82949073367462</v>
      </c>
      <c r="BF41" s="9" t="s">
        <v>93</v>
      </c>
      <c r="BG41" s="9">
        <v>-10858229.52</v>
      </c>
      <c r="BH41" s="9">
        <v>-10876169.08</v>
      </c>
      <c r="BI41" s="9">
        <v>-5438084.54</v>
      </c>
      <c r="BJ41" s="9">
        <v>-10608914.929999998</v>
      </c>
      <c r="BK41" s="9">
        <v>-5170830.39</v>
      </c>
      <c r="BL41" s="9">
        <v>95.08550946506617</v>
      </c>
      <c r="BM41" s="9" t="s">
        <v>93</v>
      </c>
      <c r="BN41" s="9">
        <v>-8902453.18</v>
      </c>
      <c r="BO41" s="9">
        <v>-12000000</v>
      </c>
      <c r="BP41" s="9">
        <v>-6000000</v>
      </c>
      <c r="BQ41" s="9">
        <v>-11353262.990000002</v>
      </c>
      <c r="BR41" s="9">
        <v>-5353262.99</v>
      </c>
      <c r="BS41" s="9">
        <v>89.22104983333332</v>
      </c>
      <c r="BT41" s="9" t="s">
        <v>93</v>
      </c>
      <c r="BU41" s="9">
        <v>-11066163.89</v>
      </c>
      <c r="BV41" s="9">
        <v>-14202875.89</v>
      </c>
      <c r="BW41" s="9">
        <v>-7101437.945</v>
      </c>
      <c r="BX41" s="9">
        <v>-14503109.119999995</v>
      </c>
      <c r="BY41" s="9">
        <v>-7401671.175</v>
      </c>
      <c r="BZ41" s="9">
        <v>104.22778080052632</v>
      </c>
      <c r="CA41" s="9" t="s">
        <v>93</v>
      </c>
      <c r="CB41" s="9">
        <v>-22244178.07</v>
      </c>
      <c r="CC41" s="9">
        <v>-20533404.39</v>
      </c>
      <c r="CD41" s="9">
        <v>-10266702.195</v>
      </c>
      <c r="CE41" s="9">
        <v>-28515279.1</v>
      </c>
      <c r="CF41" s="9">
        <v>-18248576.905</v>
      </c>
      <c r="CG41" s="9">
        <v>177.74526384808613</v>
      </c>
      <c r="CH41" s="9" t="s">
        <v>93</v>
      </c>
      <c r="CI41" s="9">
        <v>-4655653.66</v>
      </c>
      <c r="CJ41" s="9">
        <v>-3491614.31</v>
      </c>
      <c r="CK41" s="9">
        <v>-1745807.155</v>
      </c>
      <c r="CL41" s="9">
        <v>-5498027.79</v>
      </c>
      <c r="CM41" s="9">
        <v>-3752220.635</v>
      </c>
      <c r="CN41" s="9">
        <v>214.92755509986438</v>
      </c>
      <c r="CO41" s="9" t="s">
        <v>93</v>
      </c>
      <c r="CP41" s="9">
        <v>-13565874.35</v>
      </c>
      <c r="CQ41" s="9">
        <v>-15230215.32</v>
      </c>
      <c r="CR41" s="9">
        <v>-7615107.66</v>
      </c>
      <c r="CS41" s="9">
        <v>-17123014.490000002</v>
      </c>
      <c r="CT41" s="9">
        <v>-9507906.83</v>
      </c>
      <c r="CU41" s="9">
        <v>124.85584255022863</v>
      </c>
      <c r="CV41" s="9" t="s">
        <v>93</v>
      </c>
      <c r="CW41" s="9">
        <v>-12735018.61</v>
      </c>
      <c r="CX41" s="9">
        <v>-13547533.97</v>
      </c>
      <c r="CY41" s="9">
        <v>-6773766.985</v>
      </c>
      <c r="CZ41" s="9">
        <v>-14531503.64</v>
      </c>
      <c r="DA41" s="9">
        <v>-7757736.655</v>
      </c>
      <c r="DB41" s="9">
        <v>114.52618125452098</v>
      </c>
      <c r="DC41" s="9" t="s">
        <v>93</v>
      </c>
      <c r="DD41" s="9">
        <v>-6769312.55</v>
      </c>
      <c r="DE41" s="9">
        <v>-7383552.04</v>
      </c>
      <c r="DF41" s="9">
        <v>-3691776.02</v>
      </c>
      <c r="DG41" s="9">
        <v>-6951918.669999999</v>
      </c>
      <c r="DH41" s="9">
        <v>-3260142.65</v>
      </c>
      <c r="DI41" s="9">
        <v>88.30824601325624</v>
      </c>
      <c r="DJ41" s="9" t="s">
        <v>93</v>
      </c>
      <c r="DK41" s="8">
        <f t="shared" si="5"/>
        <v>-398077825.55</v>
      </c>
      <c r="DL41" s="8">
        <f t="shared" si="5"/>
        <v>-378422422.62</v>
      </c>
      <c r="DM41" s="8">
        <f t="shared" si="5"/>
        <v>-189211211.31</v>
      </c>
      <c r="DN41" s="8">
        <f t="shared" si="5"/>
        <v>-432120604.7200001</v>
      </c>
      <c r="DO41" s="8">
        <f>DN41-DM41</f>
        <v>-242909393.4100001</v>
      </c>
      <c r="DP41" s="8">
        <f>DO41/DM41*100</f>
        <v>128.38002131492198</v>
      </c>
      <c r="DQ41" s="7"/>
    </row>
    <row r="42" spans="2:41" ht="12.75">
      <c r="B42" s="2" t="s">
        <v>122</v>
      </c>
      <c r="AH42" s="25"/>
      <c r="AO42" s="25">
        <f>AO30-AO27+AO15</f>
        <v>4305766.9200000055</v>
      </c>
    </row>
    <row r="43" spans="2:121" ht="15">
      <c r="B43" s="27" t="s">
        <v>94</v>
      </c>
      <c r="C43" s="9">
        <v>522015227.67</v>
      </c>
      <c r="D43" s="9">
        <v>0</v>
      </c>
      <c r="E43" s="9">
        <v>0</v>
      </c>
      <c r="F43" s="9">
        <v>555212506.7100002</v>
      </c>
      <c r="G43" s="9">
        <v>555212506.71</v>
      </c>
      <c r="H43" s="9"/>
      <c r="I43" s="9" t="s">
        <v>92</v>
      </c>
      <c r="J43" s="9">
        <v>64957009.15</v>
      </c>
      <c r="K43" s="9">
        <v>0</v>
      </c>
      <c r="L43" s="9">
        <v>0</v>
      </c>
      <c r="M43" s="9">
        <v>12307840.589999977</v>
      </c>
      <c r="N43" s="9">
        <v>12307840.59</v>
      </c>
      <c r="O43" s="9"/>
      <c r="P43" s="9" t="s">
        <v>92</v>
      </c>
      <c r="Q43" s="9">
        <v>2233355.63</v>
      </c>
      <c r="R43" s="9">
        <v>0</v>
      </c>
      <c r="S43" s="9">
        <v>0</v>
      </c>
      <c r="T43" s="9">
        <v>5825388.219999997</v>
      </c>
      <c r="U43" s="9">
        <v>5825388.22</v>
      </c>
      <c r="V43" s="9"/>
      <c r="W43" s="9" t="s">
        <v>92</v>
      </c>
      <c r="X43" s="9">
        <v>14072950.78</v>
      </c>
      <c r="Y43" s="9">
        <v>0</v>
      </c>
      <c r="Z43" s="64">
        <v>0</v>
      </c>
      <c r="AA43" s="64">
        <v>4376239.759999999</v>
      </c>
      <c r="AB43" s="64">
        <v>4376239.76</v>
      </c>
      <c r="AC43" s="65"/>
      <c r="AD43" s="63" t="s">
        <v>92</v>
      </c>
      <c r="AE43" s="9">
        <v>18249266.2</v>
      </c>
      <c r="AF43" s="9">
        <v>0</v>
      </c>
      <c r="AG43" s="9">
        <v>0</v>
      </c>
      <c r="AH43" s="9">
        <v>13364138.019999994</v>
      </c>
      <c r="AI43" s="9">
        <v>13364138.02</v>
      </c>
      <c r="AJ43" s="9"/>
      <c r="AK43" s="9" t="s">
        <v>92</v>
      </c>
      <c r="AL43" s="9">
        <v>-594453.13</v>
      </c>
      <c r="AM43" s="9">
        <v>0</v>
      </c>
      <c r="AN43" s="9">
        <v>0</v>
      </c>
      <c r="AO43" s="9">
        <v>8352487.309999999</v>
      </c>
      <c r="AP43" s="9">
        <v>8352487.31</v>
      </c>
      <c r="AQ43" s="9"/>
      <c r="AR43" s="9" t="s">
        <v>92</v>
      </c>
      <c r="AS43" s="9">
        <v>77694961.27</v>
      </c>
      <c r="AT43" s="9">
        <v>0</v>
      </c>
      <c r="AU43" s="9">
        <v>0</v>
      </c>
      <c r="AV43" s="9">
        <v>44044554.74999998</v>
      </c>
      <c r="AW43" s="9">
        <v>44044554.75</v>
      </c>
      <c r="AX43" s="9"/>
      <c r="AY43" s="9" t="s">
        <v>92</v>
      </c>
      <c r="AZ43" s="9">
        <v>-3640515.77</v>
      </c>
      <c r="BA43" s="9">
        <v>0</v>
      </c>
      <c r="BB43" s="9">
        <v>0</v>
      </c>
      <c r="BC43" s="9">
        <v>-908493.2299999949</v>
      </c>
      <c r="BD43" s="9">
        <v>-908493.229999995</v>
      </c>
      <c r="BE43" s="9"/>
      <c r="BF43" s="9" t="s">
        <v>93</v>
      </c>
      <c r="BG43" s="9">
        <v>3822047.54</v>
      </c>
      <c r="BH43" s="9">
        <v>0</v>
      </c>
      <c r="BI43" s="9">
        <v>0</v>
      </c>
      <c r="BJ43" s="9">
        <v>3332862.560000002</v>
      </c>
      <c r="BK43" s="9">
        <v>3332862.56</v>
      </c>
      <c r="BL43" s="9"/>
      <c r="BM43" s="9" t="s">
        <v>92</v>
      </c>
      <c r="BN43" s="9">
        <v>8473396.97</v>
      </c>
      <c r="BO43" s="9">
        <v>0</v>
      </c>
      <c r="BP43" s="9">
        <v>0</v>
      </c>
      <c r="BQ43" s="9">
        <v>4886321.62</v>
      </c>
      <c r="BR43" s="9">
        <v>4886321.62</v>
      </c>
      <c r="BS43" s="9"/>
      <c r="BT43" s="9" t="s">
        <v>92</v>
      </c>
      <c r="BU43" s="9">
        <v>-1803836.39</v>
      </c>
      <c r="BV43" s="9">
        <v>0</v>
      </c>
      <c r="BW43" s="9">
        <v>0</v>
      </c>
      <c r="BX43" s="9">
        <v>4212575.900000004</v>
      </c>
      <c r="BY43" s="9">
        <v>4212575.9</v>
      </c>
      <c r="BZ43" s="9"/>
      <c r="CA43" s="9" t="s">
        <v>92</v>
      </c>
      <c r="CB43" s="9">
        <v>122422204.81</v>
      </c>
      <c r="CC43" s="9">
        <v>0</v>
      </c>
      <c r="CD43" s="9">
        <v>0</v>
      </c>
      <c r="CE43" s="9">
        <v>45891259.05000003</v>
      </c>
      <c r="CF43" s="9">
        <v>45891259.05</v>
      </c>
      <c r="CG43" s="9"/>
      <c r="CH43" s="9" t="s">
        <v>92</v>
      </c>
      <c r="CI43" s="9">
        <v>8076732.71</v>
      </c>
      <c r="CJ43" s="9">
        <v>0</v>
      </c>
      <c r="CK43" s="9">
        <v>0</v>
      </c>
      <c r="CL43" s="9">
        <v>3752293.340000001</v>
      </c>
      <c r="CM43" s="9">
        <v>3752293.34</v>
      </c>
      <c r="CN43" s="9"/>
      <c r="CO43" s="9" t="s">
        <v>92</v>
      </c>
      <c r="CP43" s="9">
        <v>3834054.6</v>
      </c>
      <c r="CQ43" s="9">
        <v>0</v>
      </c>
      <c r="CR43" s="9">
        <v>0</v>
      </c>
      <c r="CS43" s="9">
        <v>1379522.4499999946</v>
      </c>
      <c r="CT43" s="9">
        <v>1379522.44999999</v>
      </c>
      <c r="CU43" s="9"/>
      <c r="CV43" s="9" t="s">
        <v>92</v>
      </c>
      <c r="CW43" s="9">
        <v>-4563076.51</v>
      </c>
      <c r="CX43" s="9">
        <v>0</v>
      </c>
      <c r="CY43" s="9">
        <v>0</v>
      </c>
      <c r="CZ43" s="9">
        <v>4632982.025999999</v>
      </c>
      <c r="DA43" s="9">
        <v>4632982.026</v>
      </c>
      <c r="DB43" s="9"/>
      <c r="DC43" s="9" t="s">
        <v>92</v>
      </c>
      <c r="DD43" s="9">
        <v>-942526.15</v>
      </c>
      <c r="DE43" s="9">
        <v>0</v>
      </c>
      <c r="DF43" s="9">
        <v>0</v>
      </c>
      <c r="DG43" s="9">
        <v>1386187.9600000007</v>
      </c>
      <c r="DH43" s="9">
        <v>1386187.96</v>
      </c>
      <c r="DI43" s="9"/>
      <c r="DJ43" s="9" t="s">
        <v>92</v>
      </c>
      <c r="DK43" s="29">
        <f>C43+J43+Q43+X43+AE43+AL43+AS43+AZ43+BG43+BN43+BU43+CB43+CI43+CP43+CW43+DD43</f>
        <v>834306799.3800001</v>
      </c>
      <c r="DL43" s="29">
        <f aca="true" t="shared" si="6" ref="DL43:DP45">D43+K43+R43+Y43+AF43+AM43+AT43+BA43+BH43+BO43+BV43+CC43+CJ43+CQ43+CX43+DE43</f>
        <v>0</v>
      </c>
      <c r="DM43" s="29">
        <f t="shared" si="6"/>
        <v>0</v>
      </c>
      <c r="DN43" s="29">
        <f t="shared" si="6"/>
        <v>712048667.0360003</v>
      </c>
      <c r="DO43" s="29">
        <f t="shared" si="6"/>
        <v>712048667.036</v>
      </c>
      <c r="DP43" s="29">
        <f t="shared" si="6"/>
        <v>0</v>
      </c>
      <c r="DQ43" s="7"/>
    </row>
    <row r="44" spans="2:121" ht="15">
      <c r="B44" s="27" t="s">
        <v>95</v>
      </c>
      <c r="C44" s="9">
        <v>484484995.46</v>
      </c>
      <c r="D44" s="9">
        <v>0</v>
      </c>
      <c r="E44" s="9">
        <v>0</v>
      </c>
      <c r="F44" s="9">
        <v>482873252.18999994</v>
      </c>
      <c r="G44" s="9">
        <v>482873252.19</v>
      </c>
      <c r="H44" s="9"/>
      <c r="I44" s="9" t="s">
        <v>92</v>
      </c>
      <c r="J44" s="9">
        <v>68927852.64</v>
      </c>
      <c r="K44" s="9">
        <v>0</v>
      </c>
      <c r="L44" s="9">
        <v>0</v>
      </c>
      <c r="M44" s="9">
        <v>50784045.91</v>
      </c>
      <c r="N44" s="9">
        <v>50784045.91</v>
      </c>
      <c r="O44" s="9"/>
      <c r="P44" s="9" t="s">
        <v>92</v>
      </c>
      <c r="Q44" s="9">
        <v>16923046.86</v>
      </c>
      <c r="R44" s="9">
        <v>0</v>
      </c>
      <c r="S44" s="9">
        <v>0</v>
      </c>
      <c r="T44" s="9">
        <v>25243690.65</v>
      </c>
      <c r="U44" s="9">
        <v>25243690.65</v>
      </c>
      <c r="V44" s="9"/>
      <c r="W44" s="9" t="s">
        <v>92</v>
      </c>
      <c r="X44" s="9">
        <v>21955682.64</v>
      </c>
      <c r="Y44" s="9">
        <v>0</v>
      </c>
      <c r="Z44" s="64">
        <v>0</v>
      </c>
      <c r="AA44" s="64">
        <v>15952301.870000001</v>
      </c>
      <c r="AB44" s="64">
        <v>15952301.87</v>
      </c>
      <c r="AC44" s="65"/>
      <c r="AD44" s="63" t="s">
        <v>92</v>
      </c>
      <c r="AE44" s="9">
        <v>17405447.16</v>
      </c>
      <c r="AF44" s="9">
        <v>0</v>
      </c>
      <c r="AG44" s="9">
        <v>0</v>
      </c>
      <c r="AH44" s="9">
        <v>17328532.05</v>
      </c>
      <c r="AI44" s="9">
        <v>17328532.05</v>
      </c>
      <c r="AJ44" s="9"/>
      <c r="AK44" s="9" t="s">
        <v>92</v>
      </c>
      <c r="AL44" s="9">
        <v>11673703.18</v>
      </c>
      <c r="AM44" s="9">
        <v>0</v>
      </c>
      <c r="AN44" s="9">
        <v>0</v>
      </c>
      <c r="AO44" s="9">
        <v>17082670.65</v>
      </c>
      <c r="AP44" s="9">
        <v>17082670.65</v>
      </c>
      <c r="AQ44" s="9"/>
      <c r="AR44" s="9" t="s">
        <v>92</v>
      </c>
      <c r="AS44" s="9">
        <v>73312181.87</v>
      </c>
      <c r="AT44" s="9">
        <v>0</v>
      </c>
      <c r="AU44" s="9">
        <v>0</v>
      </c>
      <c r="AV44" s="9">
        <v>50097604.7</v>
      </c>
      <c r="AW44" s="9">
        <v>50097604.7</v>
      </c>
      <c r="AX44" s="9"/>
      <c r="AY44" s="9" t="s">
        <v>92</v>
      </c>
      <c r="AZ44" s="9">
        <v>9687230.17</v>
      </c>
      <c r="BA44" s="9">
        <v>0</v>
      </c>
      <c r="BB44" s="9">
        <v>0</v>
      </c>
      <c r="BC44" s="9">
        <v>15825175.940000001</v>
      </c>
      <c r="BD44" s="9">
        <v>15825175.94</v>
      </c>
      <c r="BE44" s="9"/>
      <c r="BF44" s="9" t="s">
        <v>92</v>
      </c>
      <c r="BG44" s="9">
        <v>11170976.79</v>
      </c>
      <c r="BH44" s="9">
        <v>0</v>
      </c>
      <c r="BI44" s="9">
        <v>0</v>
      </c>
      <c r="BJ44" s="9">
        <v>13966870.479999999</v>
      </c>
      <c r="BK44" s="9">
        <v>13966870.48</v>
      </c>
      <c r="BL44" s="9"/>
      <c r="BM44" s="9" t="s">
        <v>92</v>
      </c>
      <c r="BN44" s="9">
        <v>12117196.06</v>
      </c>
      <c r="BO44" s="9">
        <v>0</v>
      </c>
      <c r="BP44" s="9">
        <v>0</v>
      </c>
      <c r="BQ44" s="9">
        <v>11328033.93</v>
      </c>
      <c r="BR44" s="9">
        <v>11328033.93</v>
      </c>
      <c r="BS44" s="9"/>
      <c r="BT44" s="9" t="s">
        <v>92</v>
      </c>
      <c r="BU44" s="9">
        <v>5701713.01</v>
      </c>
      <c r="BV44" s="9">
        <v>0</v>
      </c>
      <c r="BW44" s="9">
        <v>0</v>
      </c>
      <c r="BX44" s="9">
        <v>10222702.450000001</v>
      </c>
      <c r="BY44" s="9">
        <v>10222702.45</v>
      </c>
      <c r="BZ44" s="9"/>
      <c r="CA44" s="9" t="s">
        <v>92</v>
      </c>
      <c r="CB44" s="9">
        <v>134893319.56</v>
      </c>
      <c r="CC44" s="9">
        <v>0</v>
      </c>
      <c r="CD44" s="9">
        <v>0</v>
      </c>
      <c r="CE44" s="9">
        <v>59287367.61000001</v>
      </c>
      <c r="CF44" s="9">
        <v>59287367.61</v>
      </c>
      <c r="CG44" s="9"/>
      <c r="CH44" s="9" t="s">
        <v>92</v>
      </c>
      <c r="CI44" s="9">
        <v>10130360.3</v>
      </c>
      <c r="CJ44" s="9">
        <v>0</v>
      </c>
      <c r="CK44" s="9">
        <v>0</v>
      </c>
      <c r="CL44" s="9">
        <v>7465150.419999999</v>
      </c>
      <c r="CM44" s="9">
        <v>7465150.42</v>
      </c>
      <c r="CN44" s="9"/>
      <c r="CO44" s="9" t="s">
        <v>92</v>
      </c>
      <c r="CP44" s="9">
        <v>9423454.49</v>
      </c>
      <c r="CQ44" s="9">
        <v>0</v>
      </c>
      <c r="CR44" s="9">
        <v>0</v>
      </c>
      <c r="CS44" s="9">
        <v>11756158.95</v>
      </c>
      <c r="CT44" s="9">
        <v>11756158.95</v>
      </c>
      <c r="CU44" s="9"/>
      <c r="CV44" s="9" t="s">
        <v>92</v>
      </c>
      <c r="CW44" s="9">
        <v>6859736.37</v>
      </c>
      <c r="CX44" s="9">
        <v>0</v>
      </c>
      <c r="CY44" s="9">
        <v>0</v>
      </c>
      <c r="CZ44" s="9">
        <v>13278537.8</v>
      </c>
      <c r="DA44" s="9">
        <v>13278537.8</v>
      </c>
      <c r="DB44" s="9"/>
      <c r="DC44" s="9" t="s">
        <v>92</v>
      </c>
      <c r="DD44" s="9">
        <v>3477233.75</v>
      </c>
      <c r="DE44" s="9">
        <v>0</v>
      </c>
      <c r="DF44" s="9">
        <v>0</v>
      </c>
      <c r="DG44" s="9">
        <v>7111797.31</v>
      </c>
      <c r="DH44" s="9">
        <v>7111797.31</v>
      </c>
      <c r="DI44" s="9"/>
      <c r="DJ44" s="9" t="s">
        <v>92</v>
      </c>
      <c r="DK44" s="29">
        <f>C44+J44+Q44+X44+AE44+AL44+AS44+AZ44+BG44+BN44+BU44+CB44+CI44+CP44+CW44+DD44</f>
        <v>898144130.3099998</v>
      </c>
      <c r="DL44" s="29">
        <f t="shared" si="6"/>
        <v>0</v>
      </c>
      <c r="DM44" s="29">
        <f t="shared" si="6"/>
        <v>0</v>
      </c>
      <c r="DN44" s="29">
        <f t="shared" si="6"/>
        <v>809603892.9099998</v>
      </c>
      <c r="DO44" s="29">
        <f t="shared" si="6"/>
        <v>809603892.91</v>
      </c>
      <c r="DP44" s="29">
        <f t="shared" si="6"/>
        <v>0</v>
      </c>
      <c r="DQ44" s="7"/>
    </row>
    <row r="45" spans="2:121" ht="15">
      <c r="B45" s="31" t="s">
        <v>96</v>
      </c>
      <c r="C45" s="32">
        <v>-140146099.78</v>
      </c>
      <c r="D45" s="32">
        <v>0</v>
      </c>
      <c r="E45" s="32">
        <v>0</v>
      </c>
      <c r="F45" s="32">
        <v>-143711131.16</v>
      </c>
      <c r="G45" s="32">
        <v>-143711131.16</v>
      </c>
      <c r="H45" s="32"/>
      <c r="I45" s="32" t="s">
        <v>93</v>
      </c>
      <c r="J45" s="32">
        <v>-76834551.25</v>
      </c>
      <c r="K45" s="32">
        <v>0</v>
      </c>
      <c r="L45" s="32">
        <v>0</v>
      </c>
      <c r="M45" s="32">
        <v>-83174028.27000001</v>
      </c>
      <c r="N45" s="32">
        <v>-83174028.27</v>
      </c>
      <c r="O45" s="32"/>
      <c r="P45" s="32" t="s">
        <v>93</v>
      </c>
      <c r="Q45" s="32">
        <v>-20598530.26</v>
      </c>
      <c r="R45" s="32">
        <v>0</v>
      </c>
      <c r="S45" s="32">
        <v>0</v>
      </c>
      <c r="T45" s="32">
        <v>-23534395.110000003</v>
      </c>
      <c r="U45" s="32">
        <v>-23534395.11</v>
      </c>
      <c r="V45" s="32"/>
      <c r="W45" s="32" t="s">
        <v>93</v>
      </c>
      <c r="X45" s="32">
        <v>-11841201.37</v>
      </c>
      <c r="Y45" s="32">
        <v>0</v>
      </c>
      <c r="Z45" s="64">
        <v>0</v>
      </c>
      <c r="AA45" s="64">
        <v>-16713858.32</v>
      </c>
      <c r="AB45" s="64">
        <v>-16713858.32</v>
      </c>
      <c r="AC45" s="65"/>
      <c r="AD45" s="63" t="s">
        <v>93</v>
      </c>
      <c r="AE45" s="32">
        <v>-7897742.67</v>
      </c>
      <c r="AF45" s="32">
        <v>0</v>
      </c>
      <c r="AG45" s="32">
        <v>0</v>
      </c>
      <c r="AH45" s="32">
        <v>-8066786.830000001</v>
      </c>
      <c r="AI45" s="32">
        <v>-8066786.83</v>
      </c>
      <c r="AJ45" s="32"/>
      <c r="AK45" s="32" t="s">
        <v>93</v>
      </c>
      <c r="AL45" s="32">
        <v>-16086521.47</v>
      </c>
      <c r="AM45" s="32">
        <v>0</v>
      </c>
      <c r="AN45" s="32">
        <v>0</v>
      </c>
      <c r="AO45" s="32">
        <v>-12600028.05</v>
      </c>
      <c r="AP45" s="32">
        <v>-12600028.05</v>
      </c>
      <c r="AQ45" s="32"/>
      <c r="AR45" s="32" t="s">
        <v>93</v>
      </c>
      <c r="AS45" s="32">
        <v>-13845202.08</v>
      </c>
      <c r="AT45" s="32">
        <v>0</v>
      </c>
      <c r="AU45" s="32">
        <v>0</v>
      </c>
      <c r="AV45" s="32">
        <v>-22577455.5</v>
      </c>
      <c r="AW45" s="32">
        <v>-22577455.5</v>
      </c>
      <c r="AX45" s="32"/>
      <c r="AY45" s="32" t="s">
        <v>93</v>
      </c>
      <c r="AZ45" s="32">
        <v>-20031092.84</v>
      </c>
      <c r="BA45" s="32">
        <v>0</v>
      </c>
      <c r="BB45" s="32">
        <v>0</v>
      </c>
      <c r="BC45" s="32">
        <v>-19878505.049999997</v>
      </c>
      <c r="BD45" s="32">
        <v>-19878505.05</v>
      </c>
      <c r="BE45" s="32"/>
      <c r="BF45" s="32" t="s">
        <v>93</v>
      </c>
      <c r="BG45" s="32">
        <v>-10858229.52</v>
      </c>
      <c r="BH45" s="32">
        <v>0</v>
      </c>
      <c r="BI45" s="32">
        <v>0</v>
      </c>
      <c r="BJ45" s="32">
        <v>-13186017.200000001</v>
      </c>
      <c r="BK45" s="32">
        <v>-13186017.2</v>
      </c>
      <c r="BL45" s="32"/>
      <c r="BM45" s="32" t="s">
        <v>93</v>
      </c>
      <c r="BN45" s="32">
        <v>-8902453.18</v>
      </c>
      <c r="BO45" s="32">
        <v>0</v>
      </c>
      <c r="BP45" s="32">
        <v>0</v>
      </c>
      <c r="BQ45" s="32">
        <v>-12873784.45</v>
      </c>
      <c r="BR45" s="32">
        <v>-12873784.45</v>
      </c>
      <c r="BS45" s="32"/>
      <c r="BT45" s="32" t="s">
        <v>93</v>
      </c>
      <c r="BU45" s="32">
        <v>-11066163.89</v>
      </c>
      <c r="BV45" s="32">
        <v>0</v>
      </c>
      <c r="BW45" s="32">
        <v>0</v>
      </c>
      <c r="BX45" s="32">
        <v>-9986476.51</v>
      </c>
      <c r="BY45" s="32">
        <v>-9986476.51</v>
      </c>
      <c r="BZ45" s="32"/>
      <c r="CA45" s="32" t="s">
        <v>93</v>
      </c>
      <c r="CB45" s="32">
        <v>-22244178.07</v>
      </c>
      <c r="CC45" s="32">
        <v>0</v>
      </c>
      <c r="CD45" s="32">
        <v>0</v>
      </c>
      <c r="CE45" s="32">
        <v>-28224291.680000003</v>
      </c>
      <c r="CF45" s="32">
        <v>-28224291.68</v>
      </c>
      <c r="CG45" s="32"/>
      <c r="CH45" s="32" t="s">
        <v>93</v>
      </c>
      <c r="CI45" s="32">
        <v>-4655653.66</v>
      </c>
      <c r="CJ45" s="32">
        <v>0</v>
      </c>
      <c r="CK45" s="32">
        <v>0</v>
      </c>
      <c r="CL45" s="32">
        <v>-5344988.529999999</v>
      </c>
      <c r="CM45" s="32">
        <v>-5344988.53</v>
      </c>
      <c r="CN45" s="32"/>
      <c r="CO45" s="32" t="s">
        <v>93</v>
      </c>
      <c r="CP45" s="32">
        <v>-13565874.35</v>
      </c>
      <c r="CQ45" s="32">
        <v>0</v>
      </c>
      <c r="CR45" s="32">
        <v>0</v>
      </c>
      <c r="CS45" s="32">
        <v>-16256709.299999999</v>
      </c>
      <c r="CT45" s="32">
        <v>-16256709.3</v>
      </c>
      <c r="CU45" s="32"/>
      <c r="CV45" s="32" t="s">
        <v>93</v>
      </c>
      <c r="CW45" s="32">
        <v>-12735018.61</v>
      </c>
      <c r="CX45" s="32">
        <v>0</v>
      </c>
      <c r="CY45" s="32">
        <v>0</v>
      </c>
      <c r="CZ45" s="32">
        <v>-12986651.78</v>
      </c>
      <c r="DA45" s="32">
        <v>-12986651.78</v>
      </c>
      <c r="DB45" s="32"/>
      <c r="DC45" s="32" t="s">
        <v>93</v>
      </c>
      <c r="DD45" s="32">
        <v>-6769312.55</v>
      </c>
      <c r="DE45" s="32">
        <v>0</v>
      </c>
      <c r="DF45" s="32">
        <v>0</v>
      </c>
      <c r="DG45" s="32">
        <v>-6898288.36</v>
      </c>
      <c r="DH45" s="32">
        <v>-6898288.36</v>
      </c>
      <c r="DI45" s="32"/>
      <c r="DJ45" s="32" t="s">
        <v>93</v>
      </c>
      <c r="DK45" s="33">
        <f>C45+J45+Q45+X45+AE45+AL45+AS45+AZ45+BG45+BN45+BU45+CB45+CI45+CP45+CW45+DD45</f>
        <v>-398077825.55</v>
      </c>
      <c r="DL45" s="33">
        <f t="shared" si="6"/>
        <v>0</v>
      </c>
      <c r="DM45" s="33">
        <f t="shared" si="6"/>
        <v>0</v>
      </c>
      <c r="DN45" s="33">
        <f t="shared" si="6"/>
        <v>-436013396.09999996</v>
      </c>
      <c r="DO45" s="33">
        <f t="shared" si="6"/>
        <v>-436013396.09999996</v>
      </c>
      <c r="DP45" s="33">
        <f t="shared" si="6"/>
        <v>0</v>
      </c>
      <c r="DQ45" s="7"/>
    </row>
    <row r="46" spans="2:121" ht="12.75">
      <c r="B46" s="6" t="s">
        <v>99</v>
      </c>
      <c r="C46" s="7"/>
      <c r="D46" s="7"/>
      <c r="E46" s="8"/>
      <c r="F46" s="8"/>
      <c r="G46" s="8"/>
      <c r="H46" s="8"/>
      <c r="I46" s="8"/>
      <c r="J46" s="7"/>
      <c r="K46" s="7"/>
      <c r="L46" s="7"/>
      <c r="M46" s="7"/>
      <c r="N46" s="7"/>
      <c r="O46" s="8"/>
      <c r="P46" s="8"/>
      <c r="Q46" s="7"/>
      <c r="R46" s="7"/>
      <c r="S46" s="7"/>
      <c r="T46" s="7"/>
      <c r="U46" s="7"/>
      <c r="V46" s="8"/>
      <c r="W46" s="8"/>
      <c r="X46" s="7"/>
      <c r="Y46" s="7"/>
      <c r="Z46" s="7"/>
      <c r="AA46" s="7"/>
      <c r="AB46" s="7"/>
      <c r="AC46" s="8"/>
      <c r="AD46" s="8"/>
      <c r="AE46" s="9"/>
      <c r="AF46" s="9"/>
      <c r="AG46" s="9"/>
      <c r="AH46" s="9"/>
      <c r="AI46" s="9"/>
      <c r="AJ46" s="9"/>
      <c r="AK46" s="9"/>
      <c r="AL46" s="7"/>
      <c r="AM46" s="7"/>
      <c r="AN46" s="7"/>
      <c r="AO46" s="7"/>
      <c r="AP46" s="7"/>
      <c r="AQ46" s="8"/>
      <c r="AR46" s="8"/>
      <c r="AS46" s="7"/>
      <c r="AT46" s="7"/>
      <c r="AU46" s="7"/>
      <c r="AV46" s="7"/>
      <c r="AW46" s="7"/>
      <c r="AX46" s="8"/>
      <c r="AY46" s="8"/>
      <c r="AZ46" s="7"/>
      <c r="BA46" s="7"/>
      <c r="BB46" s="7"/>
      <c r="BC46" s="7"/>
      <c r="BD46" s="7"/>
      <c r="BE46" s="8"/>
      <c r="BF46" s="8"/>
      <c r="BG46" s="7"/>
      <c r="BH46" s="7"/>
      <c r="BI46" s="7"/>
      <c r="BJ46" s="7"/>
      <c r="BK46" s="7"/>
      <c r="BL46" s="8"/>
      <c r="BM46" s="8"/>
      <c r="BN46" s="7"/>
      <c r="BO46" s="7"/>
      <c r="BP46" s="7"/>
      <c r="BQ46" s="7"/>
      <c r="BR46" s="7"/>
      <c r="BS46" s="8"/>
      <c r="BT46" s="8"/>
      <c r="BU46" s="7"/>
      <c r="BV46" s="7"/>
      <c r="BW46" s="7"/>
      <c r="BX46" s="7"/>
      <c r="BY46" s="7"/>
      <c r="BZ46" s="8"/>
      <c r="CA46" s="8"/>
      <c r="CB46" s="7"/>
      <c r="CC46" s="7"/>
      <c r="CD46" s="7"/>
      <c r="CE46" s="7"/>
      <c r="CF46" s="7"/>
      <c r="CG46" s="8"/>
      <c r="CH46" s="8"/>
      <c r="CI46" s="7"/>
      <c r="CJ46" s="7"/>
      <c r="CK46" s="7"/>
      <c r="CL46" s="7"/>
      <c r="CM46" s="7"/>
      <c r="CN46" s="8"/>
      <c r="CO46" s="8"/>
      <c r="CP46" s="7"/>
      <c r="CQ46" s="7"/>
      <c r="CR46" s="7"/>
      <c r="CS46" s="7"/>
      <c r="CT46" s="7"/>
      <c r="CU46" s="8"/>
      <c r="CV46" s="8"/>
      <c r="CW46" s="7"/>
      <c r="CX46" s="7"/>
      <c r="CY46" s="7"/>
      <c r="CZ46" s="7"/>
      <c r="DA46" s="7"/>
      <c r="DB46" s="8"/>
      <c r="DC46" s="8"/>
      <c r="DD46" s="7"/>
      <c r="DE46" s="7"/>
      <c r="DF46" s="7"/>
      <c r="DG46" s="7"/>
      <c r="DH46" s="7"/>
      <c r="DI46" s="8"/>
      <c r="DJ46" s="8"/>
      <c r="DK46" s="7"/>
      <c r="DL46" s="7"/>
      <c r="DM46" s="7"/>
      <c r="DN46" s="7"/>
      <c r="DO46" s="7"/>
      <c r="DP46" s="7"/>
      <c r="DQ46" s="7"/>
    </row>
    <row r="47" spans="2:121" ht="12.75">
      <c r="B47" s="7" t="s">
        <v>103</v>
      </c>
      <c r="C47" s="7"/>
      <c r="D47" s="7"/>
      <c r="E47" s="8"/>
      <c r="F47" s="8"/>
      <c r="G47" s="8"/>
      <c r="H47" s="8">
        <v>1</v>
      </c>
      <c r="I47" s="8"/>
      <c r="J47" s="7"/>
      <c r="K47" s="7"/>
      <c r="L47" s="7"/>
      <c r="M47" s="7"/>
      <c r="N47" s="7"/>
      <c r="O47" s="8"/>
      <c r="P47" s="8">
        <v>1</v>
      </c>
      <c r="Q47" s="7"/>
      <c r="R47" s="7"/>
      <c r="S47" s="7"/>
      <c r="T47" s="7"/>
      <c r="U47" s="7"/>
      <c r="V47" s="8"/>
      <c r="W47" s="8">
        <v>1</v>
      </c>
      <c r="X47" s="7"/>
      <c r="Y47" s="7"/>
      <c r="Z47" s="7"/>
      <c r="AA47" s="7"/>
      <c r="AB47" s="7"/>
      <c r="AC47" s="8"/>
      <c r="AD47" s="8">
        <v>1</v>
      </c>
      <c r="AE47" s="9"/>
      <c r="AF47" s="9"/>
      <c r="AG47" s="9"/>
      <c r="AH47" s="9"/>
      <c r="AI47" s="9"/>
      <c r="AJ47" s="9"/>
      <c r="AK47" s="9">
        <v>1</v>
      </c>
      <c r="AL47" s="7"/>
      <c r="AM47" s="7"/>
      <c r="AN47" s="7"/>
      <c r="AO47" s="7"/>
      <c r="AP47" s="7"/>
      <c r="AQ47" s="8"/>
      <c r="AR47" s="8">
        <v>1</v>
      </c>
      <c r="AS47" s="7"/>
      <c r="AT47" s="7"/>
      <c r="AU47" s="7"/>
      <c r="AV47" s="7"/>
      <c r="AW47" s="7"/>
      <c r="AX47" s="8"/>
      <c r="AY47" s="8">
        <v>1</v>
      </c>
      <c r="AZ47" s="7"/>
      <c r="BA47" s="7"/>
      <c r="BB47" s="7"/>
      <c r="BC47" s="7"/>
      <c r="BD47" s="7"/>
      <c r="BE47" s="8"/>
      <c r="BF47" s="8">
        <v>0</v>
      </c>
      <c r="BG47" s="7"/>
      <c r="BH47" s="7"/>
      <c r="BI47" s="7"/>
      <c r="BJ47" s="7"/>
      <c r="BK47" s="7"/>
      <c r="BL47" s="8"/>
      <c r="BM47" s="8">
        <v>1</v>
      </c>
      <c r="BN47" s="7"/>
      <c r="BO47" s="7"/>
      <c r="BP47" s="7"/>
      <c r="BQ47" s="7"/>
      <c r="BR47" s="7"/>
      <c r="BS47" s="8"/>
      <c r="BT47" s="8"/>
      <c r="BU47" s="7"/>
      <c r="BV47" s="7"/>
      <c r="BW47" s="7"/>
      <c r="BX47" s="7"/>
      <c r="BY47" s="7"/>
      <c r="BZ47" s="8"/>
      <c r="CA47" s="8">
        <v>1</v>
      </c>
      <c r="CB47" s="7"/>
      <c r="CC47" s="7"/>
      <c r="CD47" s="7"/>
      <c r="CE47" s="7"/>
      <c r="CF47" s="7"/>
      <c r="CG47" s="8">
        <v>1</v>
      </c>
      <c r="CH47" s="8"/>
      <c r="CI47" s="7"/>
      <c r="CJ47" s="7"/>
      <c r="CK47" s="7"/>
      <c r="CL47" s="7"/>
      <c r="CM47" s="7"/>
      <c r="CN47" s="8"/>
      <c r="CO47" s="8">
        <v>1</v>
      </c>
      <c r="CP47" s="7"/>
      <c r="CQ47" s="7"/>
      <c r="CR47" s="7"/>
      <c r="CS47" s="7"/>
      <c r="CT47" s="7"/>
      <c r="CU47" s="8"/>
      <c r="CV47" s="8">
        <v>1</v>
      </c>
      <c r="CW47" s="7"/>
      <c r="CX47" s="7"/>
      <c r="CY47" s="7"/>
      <c r="CZ47" s="7"/>
      <c r="DA47" s="7"/>
      <c r="DB47" s="8"/>
      <c r="DC47" s="8">
        <v>1</v>
      </c>
      <c r="DD47" s="7"/>
      <c r="DE47" s="7"/>
      <c r="DF47" s="7"/>
      <c r="DG47" s="7"/>
      <c r="DH47" s="7"/>
      <c r="DI47" s="8"/>
      <c r="DJ47" s="8">
        <v>1</v>
      </c>
      <c r="DK47" s="7"/>
      <c r="DL47" s="7"/>
      <c r="DM47" s="7"/>
      <c r="DN47" s="7"/>
      <c r="DO47" s="7"/>
      <c r="DP47" s="7">
        <f>SUM(C47:DO47)</f>
        <v>14</v>
      </c>
      <c r="DQ47" s="7">
        <v>1</v>
      </c>
    </row>
    <row r="48" spans="2:121" ht="12.75">
      <c r="B48" s="7" t="s">
        <v>104</v>
      </c>
      <c r="C48" s="7"/>
      <c r="D48" s="7"/>
      <c r="E48" s="8"/>
      <c r="F48" s="8"/>
      <c r="G48" s="8"/>
      <c r="H48" s="8">
        <v>1</v>
      </c>
      <c r="I48" s="8"/>
      <c r="J48" s="7"/>
      <c r="K48" s="7"/>
      <c r="L48" s="7"/>
      <c r="M48" s="7"/>
      <c r="N48" s="7"/>
      <c r="O48" s="8"/>
      <c r="P48" s="8">
        <v>1</v>
      </c>
      <c r="Q48" s="7"/>
      <c r="R48" s="7"/>
      <c r="S48" s="7"/>
      <c r="T48" s="7"/>
      <c r="U48" s="7"/>
      <c r="V48" s="8"/>
      <c r="W48" s="8">
        <v>1</v>
      </c>
      <c r="X48" s="7"/>
      <c r="Y48" s="7"/>
      <c r="Z48" s="7"/>
      <c r="AA48" s="7"/>
      <c r="AB48" s="7"/>
      <c r="AC48" s="8"/>
      <c r="AD48" s="8">
        <v>1</v>
      </c>
      <c r="AE48" s="9"/>
      <c r="AF48" s="9"/>
      <c r="AG48" s="9"/>
      <c r="AH48" s="9"/>
      <c r="AI48" s="9"/>
      <c r="AJ48" s="9"/>
      <c r="AK48" s="9">
        <v>1</v>
      </c>
      <c r="AL48" s="7"/>
      <c r="AM48" s="7"/>
      <c r="AN48" s="7"/>
      <c r="AO48" s="7"/>
      <c r="AP48" s="7"/>
      <c r="AQ48" s="8"/>
      <c r="AR48" s="8">
        <v>1</v>
      </c>
      <c r="AS48" s="7"/>
      <c r="AT48" s="7"/>
      <c r="AU48" s="7"/>
      <c r="AV48" s="7"/>
      <c r="AW48" s="7"/>
      <c r="AX48" s="8"/>
      <c r="AY48" s="8">
        <v>1</v>
      </c>
      <c r="AZ48" s="7"/>
      <c r="BA48" s="7"/>
      <c r="BB48" s="7"/>
      <c r="BC48" s="7"/>
      <c r="BD48" s="7"/>
      <c r="BE48" s="8"/>
      <c r="BF48" s="8">
        <v>1</v>
      </c>
      <c r="BG48" s="7"/>
      <c r="BH48" s="7"/>
      <c r="BI48" s="7"/>
      <c r="BJ48" s="7"/>
      <c r="BK48" s="7"/>
      <c r="BL48" s="8"/>
      <c r="BM48" s="8">
        <v>1</v>
      </c>
      <c r="BN48" s="7"/>
      <c r="BO48" s="7"/>
      <c r="BP48" s="7"/>
      <c r="BQ48" s="7"/>
      <c r="BR48" s="7"/>
      <c r="BS48" s="8"/>
      <c r="BT48" s="8">
        <v>1</v>
      </c>
      <c r="BU48" s="7"/>
      <c r="BV48" s="7"/>
      <c r="BW48" s="7"/>
      <c r="BX48" s="7"/>
      <c r="BY48" s="7"/>
      <c r="BZ48" s="8"/>
      <c r="CA48" s="8">
        <v>0</v>
      </c>
      <c r="CB48" s="7"/>
      <c r="CC48" s="7"/>
      <c r="CD48" s="7"/>
      <c r="CE48" s="7"/>
      <c r="CF48" s="7"/>
      <c r="CG48" s="8">
        <v>1</v>
      </c>
      <c r="CH48" s="8"/>
      <c r="CI48" s="7"/>
      <c r="CJ48" s="7"/>
      <c r="CK48" s="7"/>
      <c r="CL48" s="7"/>
      <c r="CM48" s="7"/>
      <c r="CN48" s="8"/>
      <c r="CO48" s="8">
        <v>1</v>
      </c>
      <c r="CP48" s="7"/>
      <c r="CQ48" s="7"/>
      <c r="CR48" s="7"/>
      <c r="CS48" s="7"/>
      <c r="CT48" s="7"/>
      <c r="CU48" s="8"/>
      <c r="CV48" s="8">
        <v>1</v>
      </c>
      <c r="CW48" s="7"/>
      <c r="CX48" s="7"/>
      <c r="CY48" s="7"/>
      <c r="CZ48" s="7"/>
      <c r="DA48" s="7"/>
      <c r="DB48" s="8"/>
      <c r="DC48" s="8">
        <v>1</v>
      </c>
      <c r="DD48" s="7"/>
      <c r="DE48" s="7"/>
      <c r="DF48" s="7"/>
      <c r="DG48" s="7"/>
      <c r="DH48" s="7"/>
      <c r="DI48" s="8"/>
      <c r="DJ48" s="8">
        <v>1</v>
      </c>
      <c r="DK48" s="7"/>
      <c r="DL48" s="7"/>
      <c r="DM48" s="7"/>
      <c r="DN48" s="7"/>
      <c r="DO48" s="7"/>
      <c r="DP48" s="7">
        <f>SUM(C48:DO48)</f>
        <v>15</v>
      </c>
      <c r="DQ48" s="7">
        <v>1</v>
      </c>
    </row>
    <row r="49" spans="2:121" ht="12.75">
      <c r="B49" s="7" t="s">
        <v>106</v>
      </c>
      <c r="C49" s="7"/>
      <c r="D49" s="7"/>
      <c r="E49" s="8"/>
      <c r="F49" s="8"/>
      <c r="G49" s="8"/>
      <c r="H49" s="8">
        <v>1</v>
      </c>
      <c r="I49" s="8"/>
      <c r="J49" s="7"/>
      <c r="K49" s="7"/>
      <c r="L49" s="7"/>
      <c r="M49" s="7"/>
      <c r="N49" s="7"/>
      <c r="O49" s="8"/>
      <c r="P49" s="8">
        <v>0</v>
      </c>
      <c r="Q49" s="7"/>
      <c r="R49" s="7"/>
      <c r="S49" s="7"/>
      <c r="T49" s="7"/>
      <c r="U49" s="7"/>
      <c r="V49" s="8"/>
      <c r="W49" s="8">
        <v>1</v>
      </c>
      <c r="X49" s="7"/>
      <c r="Y49" s="7"/>
      <c r="Z49" s="7"/>
      <c r="AA49" s="7"/>
      <c r="AB49" s="7"/>
      <c r="AC49" s="8"/>
      <c r="AD49" s="8">
        <v>0</v>
      </c>
      <c r="AE49" s="9"/>
      <c r="AF49" s="9"/>
      <c r="AG49" s="9"/>
      <c r="AH49" s="9"/>
      <c r="AI49" s="9"/>
      <c r="AJ49" s="9"/>
      <c r="AK49" s="9">
        <v>1</v>
      </c>
      <c r="AL49" s="7"/>
      <c r="AM49" s="7"/>
      <c r="AN49" s="7"/>
      <c r="AO49" s="7"/>
      <c r="AP49" s="7"/>
      <c r="AQ49" s="8"/>
      <c r="AR49" s="8">
        <v>1</v>
      </c>
      <c r="AS49" s="7"/>
      <c r="AT49" s="7"/>
      <c r="AU49" s="7"/>
      <c r="AV49" s="7"/>
      <c r="AW49" s="7"/>
      <c r="AX49" s="8"/>
      <c r="AY49" s="8">
        <v>1</v>
      </c>
      <c r="AZ49" s="7"/>
      <c r="BA49" s="7"/>
      <c r="BB49" s="7"/>
      <c r="BC49" s="7"/>
      <c r="BD49" s="7"/>
      <c r="BE49" s="8"/>
      <c r="BF49" s="8">
        <v>1</v>
      </c>
      <c r="BG49" s="7"/>
      <c r="BH49" s="7"/>
      <c r="BI49" s="7"/>
      <c r="BJ49" s="7"/>
      <c r="BK49" s="7"/>
      <c r="BL49" s="8"/>
      <c r="BM49" s="8">
        <v>1</v>
      </c>
      <c r="BN49" s="7"/>
      <c r="BO49" s="7"/>
      <c r="BP49" s="7"/>
      <c r="BQ49" s="7"/>
      <c r="BR49" s="7"/>
      <c r="BS49" s="8"/>
      <c r="BT49" s="8">
        <v>1</v>
      </c>
      <c r="BU49" s="7"/>
      <c r="BV49" s="7"/>
      <c r="BW49" s="7"/>
      <c r="BX49" s="7"/>
      <c r="BY49" s="7"/>
      <c r="BZ49" s="8"/>
      <c r="CA49" s="8">
        <v>1</v>
      </c>
      <c r="CB49" s="7"/>
      <c r="CC49" s="7"/>
      <c r="CD49" s="7"/>
      <c r="CE49" s="7"/>
      <c r="CF49" s="7"/>
      <c r="CG49" s="8">
        <v>0</v>
      </c>
      <c r="CH49" s="8"/>
      <c r="CI49" s="7"/>
      <c r="CJ49" s="7"/>
      <c r="CK49" s="7"/>
      <c r="CL49" s="7"/>
      <c r="CM49" s="7"/>
      <c r="CN49" s="8"/>
      <c r="CO49" s="8">
        <v>1</v>
      </c>
      <c r="CP49" s="7"/>
      <c r="CQ49" s="7"/>
      <c r="CR49" s="7"/>
      <c r="CS49" s="7"/>
      <c r="CT49" s="7"/>
      <c r="CU49" s="8"/>
      <c r="CV49" s="8">
        <v>1</v>
      </c>
      <c r="CW49" s="7"/>
      <c r="CX49" s="7"/>
      <c r="CY49" s="7"/>
      <c r="CZ49" s="7"/>
      <c r="DA49" s="7"/>
      <c r="DB49" s="8"/>
      <c r="DC49" s="8">
        <v>1</v>
      </c>
      <c r="DD49" s="7"/>
      <c r="DE49" s="7"/>
      <c r="DF49" s="7"/>
      <c r="DG49" s="7"/>
      <c r="DH49" s="7"/>
      <c r="DI49" s="8"/>
      <c r="DJ49" s="8">
        <v>1</v>
      </c>
      <c r="DK49" s="7"/>
      <c r="DL49" s="7"/>
      <c r="DM49" s="7"/>
      <c r="DN49" s="7"/>
      <c r="DO49" s="7"/>
      <c r="DP49" s="7">
        <f>SUM(C49:DO49)</f>
        <v>13</v>
      </c>
      <c r="DQ49" s="7">
        <v>1</v>
      </c>
    </row>
    <row r="50" spans="2:121" ht="12.75">
      <c r="B50" s="7" t="s">
        <v>105</v>
      </c>
      <c r="C50" s="7"/>
      <c r="D50" s="7"/>
      <c r="E50" s="8"/>
      <c r="F50" s="8"/>
      <c r="G50" s="8"/>
      <c r="H50" s="8">
        <v>1</v>
      </c>
      <c r="I50" s="8"/>
      <c r="J50" s="7"/>
      <c r="K50" s="7"/>
      <c r="L50" s="7"/>
      <c r="M50" s="7"/>
      <c r="N50" s="7"/>
      <c r="O50" s="8"/>
      <c r="P50" s="8">
        <v>0</v>
      </c>
      <c r="Q50" s="7"/>
      <c r="R50" s="7"/>
      <c r="S50" s="7"/>
      <c r="T50" s="7"/>
      <c r="U50" s="7"/>
      <c r="V50" s="8"/>
      <c r="W50" s="8">
        <v>1</v>
      </c>
      <c r="X50" s="7"/>
      <c r="Y50" s="7"/>
      <c r="Z50" s="7"/>
      <c r="AA50" s="7"/>
      <c r="AB50" s="7"/>
      <c r="AC50" s="8"/>
      <c r="AD50" s="8">
        <v>0</v>
      </c>
      <c r="AE50" s="9"/>
      <c r="AF50" s="9"/>
      <c r="AG50" s="9"/>
      <c r="AH50" s="9"/>
      <c r="AI50" s="9"/>
      <c r="AJ50" s="9"/>
      <c r="AK50" s="9">
        <v>0</v>
      </c>
      <c r="AL50" s="7"/>
      <c r="AM50" s="7"/>
      <c r="AN50" s="7"/>
      <c r="AO50" s="7"/>
      <c r="AP50" s="7"/>
      <c r="AQ50" s="8"/>
      <c r="AR50" s="8">
        <v>0</v>
      </c>
      <c r="AS50" s="7"/>
      <c r="AT50" s="7"/>
      <c r="AU50" s="7"/>
      <c r="AV50" s="7"/>
      <c r="AW50" s="7"/>
      <c r="AX50" s="8"/>
      <c r="AY50" s="8">
        <v>1</v>
      </c>
      <c r="AZ50" s="7"/>
      <c r="BA50" s="7"/>
      <c r="BB50" s="7"/>
      <c r="BC50" s="7"/>
      <c r="BD50" s="7"/>
      <c r="BE50" s="8"/>
      <c r="BF50" s="8">
        <v>0</v>
      </c>
      <c r="BG50" s="7"/>
      <c r="BH50" s="7"/>
      <c r="BI50" s="7"/>
      <c r="BJ50" s="7"/>
      <c r="BK50" s="7"/>
      <c r="BL50" s="8"/>
      <c r="BM50" s="8">
        <v>0</v>
      </c>
      <c r="BN50" s="7"/>
      <c r="BO50" s="7"/>
      <c r="BP50" s="7"/>
      <c r="BQ50" s="7"/>
      <c r="BR50" s="7"/>
      <c r="BS50" s="8"/>
      <c r="BT50" s="8">
        <v>1</v>
      </c>
      <c r="BU50" s="7"/>
      <c r="BV50" s="7"/>
      <c r="BW50" s="7"/>
      <c r="BX50" s="7"/>
      <c r="BY50" s="7"/>
      <c r="BZ50" s="8"/>
      <c r="CA50" s="8">
        <v>0</v>
      </c>
      <c r="CB50" s="7"/>
      <c r="CC50" s="7"/>
      <c r="CD50" s="7"/>
      <c r="CE50" s="7"/>
      <c r="CF50" s="7"/>
      <c r="CG50" s="8">
        <v>0</v>
      </c>
      <c r="CH50" s="8"/>
      <c r="CI50" s="7"/>
      <c r="CJ50" s="7"/>
      <c r="CK50" s="7"/>
      <c r="CL50" s="7"/>
      <c r="CM50" s="7"/>
      <c r="CN50" s="8"/>
      <c r="CO50" s="8">
        <v>0</v>
      </c>
      <c r="CP50" s="7"/>
      <c r="CQ50" s="7"/>
      <c r="CR50" s="7"/>
      <c r="CS50" s="7"/>
      <c r="CT50" s="7"/>
      <c r="CU50" s="8"/>
      <c r="CV50" s="8">
        <v>0</v>
      </c>
      <c r="CW50" s="7"/>
      <c r="CX50" s="7"/>
      <c r="CY50" s="7"/>
      <c r="CZ50" s="7"/>
      <c r="DA50" s="7"/>
      <c r="DB50" s="8"/>
      <c r="DC50" s="8">
        <v>0</v>
      </c>
      <c r="DD50" s="7"/>
      <c r="DE50" s="7"/>
      <c r="DF50" s="7"/>
      <c r="DG50" s="7"/>
      <c r="DH50" s="7"/>
      <c r="DI50" s="8"/>
      <c r="DJ50" s="8">
        <v>0</v>
      </c>
      <c r="DK50" s="7"/>
      <c r="DL50" s="7"/>
      <c r="DM50" s="7"/>
      <c r="DN50" s="7"/>
      <c r="DO50" s="7"/>
      <c r="DP50" s="7">
        <f>SUM(C50:DO50)</f>
        <v>4</v>
      </c>
      <c r="DQ50" s="7">
        <v>1</v>
      </c>
    </row>
    <row r="51" spans="2:121" s="17" customFormat="1" ht="12.75">
      <c r="B51" s="10" t="s">
        <v>100</v>
      </c>
      <c r="C51" s="18"/>
      <c r="D51" s="30">
        <f>D30-D15+D27</f>
        <v>13800000</v>
      </c>
      <c r="E51" s="30"/>
      <c r="F51" s="30">
        <f>F30-F15+F27</f>
        <v>49013581.390000045</v>
      </c>
      <c r="G51" s="30"/>
      <c r="H51" s="30"/>
      <c r="I51" s="30"/>
      <c r="J51" s="18"/>
      <c r="K51" s="30">
        <f>K30-K15+K27</f>
        <v>-16528000</v>
      </c>
      <c r="L51" s="30"/>
      <c r="M51" s="30">
        <f>M30-M15+M27</f>
        <v>-37163983.879999995</v>
      </c>
      <c r="N51" s="18"/>
      <c r="O51" s="30"/>
      <c r="P51" s="30"/>
      <c r="Q51" s="18"/>
      <c r="R51" s="30">
        <f>R30-R15+R27</f>
        <v>-364000</v>
      </c>
      <c r="S51" s="18"/>
      <c r="T51" s="30">
        <f>T30-T15+T27</f>
        <v>3702942.2700000033</v>
      </c>
      <c r="U51" s="18"/>
      <c r="V51" s="30"/>
      <c r="W51" s="30"/>
      <c r="X51" s="18"/>
      <c r="Y51" s="30">
        <f>Y30-Y15+Y27</f>
        <v>-7274900</v>
      </c>
      <c r="Z51" s="18"/>
      <c r="AA51" s="30">
        <f>AA30-AA15+AA27</f>
        <v>-4969722.039999989</v>
      </c>
      <c r="AB51" s="18"/>
      <c r="AC51" s="30"/>
      <c r="AD51" s="30"/>
      <c r="AE51" s="34"/>
      <c r="AF51" s="30">
        <f>AF30-AF15+AF27</f>
        <v>4870487.49</v>
      </c>
      <c r="AG51" s="34"/>
      <c r="AH51" s="30">
        <f>AH30-AH15+AH27</f>
        <v>1213340.8299999875</v>
      </c>
      <c r="AI51" s="34"/>
      <c r="AJ51" s="34"/>
      <c r="AK51" s="34"/>
      <c r="AL51" s="18"/>
      <c r="AM51" s="30">
        <f>AM30-AM15+AM27</f>
        <v>1232000</v>
      </c>
      <c r="AN51" s="18"/>
      <c r="AO51" s="30">
        <f>AO30-AO15+AO27</f>
        <v>7342362.520000007</v>
      </c>
      <c r="AP51" s="18"/>
      <c r="AQ51" s="30"/>
      <c r="AR51" s="30"/>
      <c r="AS51" s="18"/>
      <c r="AT51" s="30">
        <f>AT30-AT15+AT27</f>
        <v>9251105.879999975</v>
      </c>
      <c r="AU51" s="18"/>
      <c r="AV51" s="30">
        <f>AV30-AV15+AV27</f>
        <v>21349285.999999966</v>
      </c>
      <c r="AW51" s="18"/>
      <c r="AX51" s="30"/>
      <c r="AY51" s="30"/>
      <c r="AZ51" s="18"/>
      <c r="BA51" s="30">
        <f>BA30-BA15+BA27</f>
        <v>-2654278</v>
      </c>
      <c r="BB51" s="18"/>
      <c r="BC51" s="30">
        <f>BC30-BC15+BC27</f>
        <v>7778599.490000004</v>
      </c>
      <c r="BD51" s="18"/>
      <c r="BE51" s="30"/>
      <c r="BF51" s="30"/>
      <c r="BG51" s="18"/>
      <c r="BH51" s="30">
        <f>BH30-BH15+BH27</f>
        <v>8301126.669999995</v>
      </c>
      <c r="BI51" s="18"/>
      <c r="BJ51" s="30">
        <f>BJ30-BJ15+BJ27</f>
        <v>7067605.820000002</v>
      </c>
      <c r="BK51" s="18"/>
      <c r="BL51" s="30"/>
      <c r="BM51" s="30"/>
      <c r="BN51" s="18"/>
      <c r="BO51" s="30">
        <f>BO30-BO15+BO27</f>
        <v>1540000</v>
      </c>
      <c r="BP51" s="18"/>
      <c r="BQ51" s="30">
        <f>BQ30-BQ15+BQ27</f>
        <v>-1396153.7500000047</v>
      </c>
      <c r="BR51" s="18"/>
      <c r="BS51" s="30"/>
      <c r="BT51" s="30">
        <v>1</v>
      </c>
      <c r="BU51" s="18"/>
      <c r="BV51" s="30">
        <f>BV30-BV15+BV27</f>
        <v>2432999.9999999977</v>
      </c>
      <c r="BW51" s="18"/>
      <c r="BX51" s="30">
        <f>BX30-BX15+BX27</f>
        <v>7432883.220000015</v>
      </c>
      <c r="BY51" s="18"/>
      <c r="BZ51" s="30"/>
      <c r="CA51" s="30"/>
      <c r="CB51" s="18"/>
      <c r="CC51" s="30">
        <f>CC30-CC15+CC27</f>
        <v>16284833</v>
      </c>
      <c r="CD51" s="18"/>
      <c r="CE51" s="30">
        <f>CE30-CE15+CE27</f>
        <v>9866046.789999995</v>
      </c>
      <c r="CF51" s="18"/>
      <c r="CG51" s="30"/>
      <c r="CH51" s="30"/>
      <c r="CI51" s="18"/>
      <c r="CJ51" s="30">
        <f>CJ30-CJ15+CJ27</f>
        <v>-5645205</v>
      </c>
      <c r="CK51" s="18"/>
      <c r="CL51" s="30">
        <f>CL30-CL15+CL27</f>
        <v>-2495842.690000008</v>
      </c>
      <c r="CM51" s="18"/>
      <c r="CN51" s="30"/>
      <c r="CO51" s="30"/>
      <c r="CP51" s="18"/>
      <c r="CQ51" s="30">
        <f>CQ30-CQ15+CQ27</f>
        <v>759857.1999999769</v>
      </c>
      <c r="CR51" s="18"/>
      <c r="CS51" s="30">
        <f>CS30-CS15+CS27</f>
        <v>-300097.9699999979</v>
      </c>
      <c r="CT51" s="18"/>
      <c r="CU51" s="30"/>
      <c r="CV51" s="30"/>
      <c r="CW51" s="18"/>
      <c r="CX51" s="30">
        <f>CX30-CX15+CX27</f>
        <v>1484600</v>
      </c>
      <c r="CY51" s="18"/>
      <c r="CZ51" s="30">
        <f>CZ30-CZ15+CZ27</f>
        <v>10023882.315</v>
      </c>
      <c r="DA51" s="18"/>
      <c r="DB51" s="30"/>
      <c r="DC51" s="30"/>
      <c r="DD51" s="18"/>
      <c r="DE51" s="30">
        <f>DE30-DE15+DE27</f>
        <v>-1387550</v>
      </c>
      <c r="DF51" s="18"/>
      <c r="DG51" s="30">
        <f>DG30-DG15+DG27</f>
        <v>1312116.1199999973</v>
      </c>
      <c r="DH51" s="18"/>
      <c r="DI51" s="30"/>
      <c r="DJ51" s="30"/>
      <c r="DK51" s="18"/>
      <c r="DL51" s="18"/>
      <c r="DM51" s="18"/>
      <c r="DN51" s="18"/>
      <c r="DO51" s="18"/>
      <c r="DP51" s="18"/>
      <c r="DQ51" s="18"/>
    </row>
    <row r="52" spans="2:121" ht="12.75">
      <c r="B52" s="7"/>
      <c r="C52" s="7"/>
      <c r="D52" s="7"/>
      <c r="E52" s="8"/>
      <c r="F52" s="8">
        <v>1</v>
      </c>
      <c r="G52" s="8"/>
      <c r="H52" s="8"/>
      <c r="I52" s="8"/>
      <c r="J52" s="7"/>
      <c r="K52" s="7"/>
      <c r="L52" s="7"/>
      <c r="M52" s="7">
        <v>0</v>
      </c>
      <c r="N52" s="7"/>
      <c r="O52" s="8"/>
      <c r="P52" s="8"/>
      <c r="Q52" s="7"/>
      <c r="R52" s="7"/>
      <c r="S52" s="7"/>
      <c r="T52" s="7">
        <v>1</v>
      </c>
      <c r="U52" s="7"/>
      <c r="V52" s="8"/>
      <c r="W52" s="8"/>
      <c r="X52" s="7"/>
      <c r="Y52" s="7"/>
      <c r="Z52" s="7"/>
      <c r="AA52" s="7">
        <v>0</v>
      </c>
      <c r="AB52" s="7"/>
      <c r="AC52" s="8"/>
      <c r="AD52" s="8"/>
      <c r="AE52" s="9"/>
      <c r="AF52" s="9"/>
      <c r="AG52" s="9"/>
      <c r="AH52" s="9">
        <v>0</v>
      </c>
      <c r="AI52" s="9"/>
      <c r="AJ52" s="9"/>
      <c r="AK52" s="9"/>
      <c r="AL52" s="7"/>
      <c r="AM52" s="7"/>
      <c r="AN52" s="7"/>
      <c r="AO52" s="7">
        <v>1</v>
      </c>
      <c r="AP52" s="7"/>
      <c r="AQ52" s="8"/>
      <c r="AR52" s="8"/>
      <c r="AS52" s="7"/>
      <c r="AT52" s="7"/>
      <c r="AU52" s="7"/>
      <c r="AV52" s="7">
        <v>1</v>
      </c>
      <c r="AW52" s="7"/>
      <c r="AX52" s="8"/>
      <c r="AY52" s="8"/>
      <c r="AZ52" s="7"/>
      <c r="BA52" s="7"/>
      <c r="BB52" s="7"/>
      <c r="BC52" s="7">
        <v>1</v>
      </c>
      <c r="BD52" s="7"/>
      <c r="BE52" s="8"/>
      <c r="BF52" s="8"/>
      <c r="BG52" s="7"/>
      <c r="BH52" s="7"/>
      <c r="BI52" s="7"/>
      <c r="BJ52" s="7">
        <v>1</v>
      </c>
      <c r="BK52" s="7"/>
      <c r="BL52" s="8"/>
      <c r="BM52" s="8"/>
      <c r="BN52" s="7"/>
      <c r="BO52" s="7"/>
      <c r="BP52" s="7"/>
      <c r="BQ52" s="7">
        <v>1</v>
      </c>
      <c r="BR52" s="7"/>
      <c r="BS52" s="8"/>
      <c r="BT52" s="8"/>
      <c r="BU52" s="7"/>
      <c r="BV52" s="7"/>
      <c r="BW52" s="7"/>
      <c r="BX52" s="7">
        <v>1</v>
      </c>
      <c r="BY52" s="7"/>
      <c r="BZ52" s="8"/>
      <c r="CA52" s="8"/>
      <c r="CB52" s="7"/>
      <c r="CC52" s="7"/>
      <c r="CD52" s="7"/>
      <c r="CE52" s="7">
        <v>1</v>
      </c>
      <c r="CF52" s="7"/>
      <c r="CG52" s="8"/>
      <c r="CH52" s="8"/>
      <c r="CI52" s="7"/>
      <c r="CJ52" s="7"/>
      <c r="CK52" s="7"/>
      <c r="CL52" s="7">
        <v>0</v>
      </c>
      <c r="CM52" s="7"/>
      <c r="CN52" s="8"/>
      <c r="CO52" s="8"/>
      <c r="CP52" s="7"/>
      <c r="CQ52" s="7"/>
      <c r="CR52" s="7"/>
      <c r="CS52" s="7">
        <v>0</v>
      </c>
      <c r="CT52" s="7"/>
      <c r="CU52" s="8"/>
      <c r="CV52" s="8"/>
      <c r="CW52" s="7"/>
      <c r="CX52" s="7"/>
      <c r="CY52" s="7"/>
      <c r="CZ52" s="7">
        <v>1</v>
      </c>
      <c r="DA52" s="7"/>
      <c r="DB52" s="8"/>
      <c r="DC52" s="8"/>
      <c r="DD52" s="7"/>
      <c r="DE52" s="7"/>
      <c r="DF52" s="7"/>
      <c r="DG52" s="7">
        <v>1</v>
      </c>
      <c r="DH52" s="7"/>
      <c r="DI52" s="8"/>
      <c r="DJ52" s="8"/>
      <c r="DK52" s="7"/>
      <c r="DL52" s="7"/>
      <c r="DM52" s="7"/>
      <c r="DN52" s="24">
        <f>SUM(F52:DM52)</f>
        <v>11</v>
      </c>
      <c r="DO52" s="7"/>
      <c r="DP52" s="7"/>
      <c r="DQ52" s="7"/>
    </row>
    <row r="53" spans="2:121" ht="12.75">
      <c r="B53" s="6" t="s">
        <v>101</v>
      </c>
      <c r="C53" s="7"/>
      <c r="D53" s="7">
        <v>1</v>
      </c>
      <c r="E53" s="8"/>
      <c r="F53" s="8"/>
      <c r="G53" s="8"/>
      <c r="H53" s="8"/>
      <c r="I53" s="8"/>
      <c r="J53" s="7"/>
      <c r="K53" s="7">
        <v>0</v>
      </c>
      <c r="L53" s="7"/>
      <c r="M53" s="7"/>
      <c r="N53" s="7"/>
      <c r="O53" s="8"/>
      <c r="P53" s="8"/>
      <c r="Q53" s="7"/>
      <c r="R53" s="7">
        <v>0</v>
      </c>
      <c r="S53" s="7"/>
      <c r="T53" s="7"/>
      <c r="U53" s="7"/>
      <c r="V53" s="8"/>
      <c r="W53" s="8"/>
      <c r="X53" s="7"/>
      <c r="Y53" s="7">
        <v>0</v>
      </c>
      <c r="Z53" s="7"/>
      <c r="AA53" s="7"/>
      <c r="AB53" s="7"/>
      <c r="AC53" s="8"/>
      <c r="AD53" s="8"/>
      <c r="AE53" s="7"/>
      <c r="AF53" s="7">
        <v>1</v>
      </c>
      <c r="AG53" s="7"/>
      <c r="AH53" s="7"/>
      <c r="AI53" s="7"/>
      <c r="AJ53" s="8"/>
      <c r="AK53" s="8"/>
      <c r="AL53" s="7"/>
      <c r="AM53" s="7">
        <v>1</v>
      </c>
      <c r="AN53" s="7"/>
      <c r="AO53" s="7"/>
      <c r="AP53" s="7"/>
      <c r="AQ53" s="8"/>
      <c r="AR53" s="8"/>
      <c r="AS53" s="7"/>
      <c r="AT53" s="7">
        <v>1</v>
      </c>
      <c r="AU53" s="7"/>
      <c r="AV53" s="7"/>
      <c r="AW53" s="7"/>
      <c r="AX53" s="8"/>
      <c r="AY53" s="8"/>
      <c r="AZ53" s="7"/>
      <c r="BA53" s="7">
        <v>0</v>
      </c>
      <c r="BB53" s="7"/>
      <c r="BC53" s="7"/>
      <c r="BD53" s="7"/>
      <c r="BE53" s="8"/>
      <c r="BF53" s="8"/>
      <c r="BG53" s="7"/>
      <c r="BH53" s="7">
        <v>1</v>
      </c>
      <c r="BI53" s="7"/>
      <c r="BJ53" s="7"/>
      <c r="BK53" s="7"/>
      <c r="BL53" s="8"/>
      <c r="BM53" s="8"/>
      <c r="BN53" s="7"/>
      <c r="BO53" s="7">
        <v>1</v>
      </c>
      <c r="BP53" s="7"/>
      <c r="BQ53" s="7"/>
      <c r="BR53" s="7"/>
      <c r="BS53" s="8"/>
      <c r="BT53" s="8"/>
      <c r="BU53" s="7"/>
      <c r="BV53" s="7">
        <v>1</v>
      </c>
      <c r="BW53" s="7"/>
      <c r="BX53" s="7"/>
      <c r="BY53" s="7"/>
      <c r="BZ53" s="8"/>
      <c r="CA53" s="8"/>
      <c r="CB53" s="7"/>
      <c r="CC53" s="7">
        <v>1</v>
      </c>
      <c r="CD53" s="7"/>
      <c r="CE53" s="7"/>
      <c r="CF53" s="7"/>
      <c r="CG53" s="8"/>
      <c r="CH53" s="8"/>
      <c r="CI53" s="7"/>
      <c r="CJ53" s="7">
        <v>0</v>
      </c>
      <c r="CK53" s="7"/>
      <c r="CL53" s="7"/>
      <c r="CM53" s="7"/>
      <c r="CN53" s="8"/>
      <c r="CO53" s="8"/>
      <c r="CP53" s="7"/>
      <c r="CQ53" s="7">
        <v>1</v>
      </c>
      <c r="CR53" s="7"/>
      <c r="CS53" s="7"/>
      <c r="CT53" s="7"/>
      <c r="CU53" s="8"/>
      <c r="CV53" s="8"/>
      <c r="CW53" s="7"/>
      <c r="CX53" s="7">
        <v>1</v>
      </c>
      <c r="CY53" s="7"/>
      <c r="CZ53" s="7"/>
      <c r="DA53" s="7"/>
      <c r="DB53" s="8"/>
      <c r="DC53" s="8"/>
      <c r="DD53" s="7"/>
      <c r="DE53" s="7">
        <v>0</v>
      </c>
      <c r="DF53" s="7"/>
      <c r="DG53" s="7"/>
      <c r="DH53" s="7"/>
      <c r="DI53" s="8"/>
      <c r="DJ53" s="8"/>
      <c r="DK53" s="7"/>
      <c r="DL53" s="7"/>
      <c r="DM53" s="7"/>
      <c r="DN53" s="24">
        <f>SUM(D53:DM53)</f>
        <v>10</v>
      </c>
      <c r="DO53" s="7"/>
      <c r="DP53" s="7"/>
      <c r="DQ53" s="7"/>
    </row>
    <row r="54" ht="12.75">
      <c r="AH54" s="25">
        <f>AH15+AH27</f>
        <v>5237938.77</v>
      </c>
    </row>
    <row r="55" spans="34:88" ht="12.75">
      <c r="AH55" s="25"/>
      <c r="CJ55" s="25"/>
    </row>
    <row r="56" ht="12.75">
      <c r="CJ56" s="25"/>
    </row>
  </sheetData>
  <sheetProtection/>
  <printOptions/>
  <pageMargins left="0.31496062992125984" right="0.11811023622047245" top="0.15748031496062992" bottom="0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1">
      <pane ySplit="2160" topLeftCell="A9" activePane="bottomLeft" state="split"/>
      <selection pane="topLeft" activeCell="A1" sqref="A1"/>
      <selection pane="bottomLeft" activeCell="B20" sqref="B20"/>
    </sheetView>
  </sheetViews>
  <sheetFormatPr defaultColWidth="9.140625" defaultRowHeight="15"/>
  <cols>
    <col min="1" max="1" width="9.00390625" style="1" customWidth="1"/>
    <col min="2" max="2" width="25.7109375" style="1" customWidth="1"/>
    <col min="3" max="3" width="14.8515625" style="1" customWidth="1"/>
    <col min="4" max="4" width="11.8515625" style="1" customWidth="1"/>
    <col min="5" max="5" width="10.7109375" style="1" customWidth="1"/>
    <col min="6" max="6" width="13.421875" style="1" customWidth="1"/>
    <col min="7" max="8" width="13.57421875" style="1" customWidth="1"/>
    <col min="9" max="10" width="11.57421875" style="1" bestFit="1" customWidth="1"/>
    <col min="11" max="11" width="12.421875" style="1" customWidth="1"/>
    <col min="12" max="12" width="13.28125" style="1" customWidth="1"/>
    <col min="13" max="14" width="14.28125" style="1" customWidth="1"/>
    <col min="15" max="15" width="11.57421875" style="1" customWidth="1"/>
    <col min="16" max="16" width="12.8515625" style="1" customWidth="1"/>
    <col min="17" max="17" width="11.421875" style="1" customWidth="1"/>
    <col min="18" max="18" width="10.57421875" style="1" customWidth="1"/>
    <col min="19" max="19" width="9.57421875" style="1" bestFit="1" customWidth="1"/>
    <col min="20" max="20" width="9.57421875" style="1" customWidth="1"/>
    <col min="21" max="21" width="14.00390625" style="1" customWidth="1"/>
    <col min="22" max="22" width="12.421875" style="1" customWidth="1"/>
    <col min="23" max="23" width="11.28125" style="1" customWidth="1"/>
    <col min="24" max="24" width="11.00390625" style="1" customWidth="1"/>
    <col min="25" max="25" width="9.57421875" style="1" bestFit="1" customWidth="1"/>
    <col min="26" max="26" width="9.57421875" style="1" customWidth="1"/>
    <col min="27" max="27" width="11.421875" style="1" customWidth="1"/>
    <col min="28" max="28" width="12.421875" style="1" customWidth="1"/>
    <col min="29" max="29" width="14.00390625" style="1" customWidth="1"/>
    <col min="30" max="30" width="11.8515625" style="1" customWidth="1"/>
    <col min="31" max="31" width="9.57421875" style="1" bestFit="1" customWidth="1"/>
    <col min="32" max="32" width="9.00390625" style="39" customWidth="1"/>
    <col min="33" max="34" width="11.7109375" style="1" bestFit="1" customWidth="1"/>
    <col min="35" max="35" width="10.8515625" style="1" bestFit="1" customWidth="1"/>
    <col min="36" max="36" width="11.7109375" style="1" customWidth="1"/>
    <col min="37" max="37" width="10.8515625" style="1" customWidth="1"/>
    <col min="38" max="16384" width="9.00390625" style="1" customWidth="1"/>
  </cols>
  <sheetData>
    <row r="1" spans="1:26" ht="18.75">
      <c r="A1" s="36" t="s">
        <v>107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6"/>
      <c r="M1" s="36"/>
      <c r="N1" s="36"/>
      <c r="O1" s="37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8.75">
      <c r="A2" s="36" t="s">
        <v>121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6"/>
      <c r="O2" s="37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8.75">
      <c r="A3" s="72" t="s">
        <v>127</v>
      </c>
      <c r="B3" s="72"/>
      <c r="C3" s="38"/>
      <c r="D3" s="37"/>
      <c r="E3" s="38"/>
      <c r="F3" s="38"/>
      <c r="G3" s="38"/>
      <c r="H3" s="38"/>
      <c r="I3" s="38"/>
      <c r="J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38" ht="18.75">
      <c r="A4" s="73" t="s">
        <v>108</v>
      </c>
      <c r="B4" s="73" t="s">
        <v>109</v>
      </c>
      <c r="C4" s="67" t="s">
        <v>110</v>
      </c>
      <c r="D4" s="68"/>
      <c r="E4" s="68"/>
      <c r="F4" s="68"/>
      <c r="G4" s="69"/>
      <c r="H4" s="60"/>
      <c r="I4" s="67" t="s">
        <v>111</v>
      </c>
      <c r="J4" s="68"/>
      <c r="K4" s="68"/>
      <c r="L4" s="69"/>
      <c r="M4" s="60"/>
      <c r="N4" s="60"/>
      <c r="O4" s="67" t="s">
        <v>112</v>
      </c>
      <c r="P4" s="68"/>
      <c r="Q4" s="68"/>
      <c r="R4" s="68"/>
      <c r="S4" s="69"/>
      <c r="T4" s="60"/>
      <c r="U4" s="67" t="s">
        <v>113</v>
      </c>
      <c r="V4" s="68"/>
      <c r="W4" s="68"/>
      <c r="X4" s="68"/>
      <c r="Y4" s="69"/>
      <c r="Z4" s="60"/>
      <c r="AA4" s="67" t="s">
        <v>114</v>
      </c>
      <c r="AB4" s="68"/>
      <c r="AC4" s="68"/>
      <c r="AD4" s="68"/>
      <c r="AE4" s="69"/>
      <c r="AF4" s="40"/>
      <c r="AG4" s="67" t="s">
        <v>123</v>
      </c>
      <c r="AH4" s="68"/>
      <c r="AI4" s="68"/>
      <c r="AJ4" s="68"/>
      <c r="AK4" s="69"/>
      <c r="AL4" s="40"/>
    </row>
    <row r="5" spans="1:38" ht="18.75">
      <c r="A5" s="73"/>
      <c r="B5" s="73"/>
      <c r="C5" s="41" t="s">
        <v>115</v>
      </c>
      <c r="D5" s="42" t="s">
        <v>116</v>
      </c>
      <c r="E5" s="41" t="s">
        <v>117</v>
      </c>
      <c r="F5" s="41" t="s">
        <v>118</v>
      </c>
      <c r="G5" s="41" t="s">
        <v>119</v>
      </c>
      <c r="H5" s="41" t="s">
        <v>49</v>
      </c>
      <c r="I5" s="41" t="s">
        <v>115</v>
      </c>
      <c r="J5" s="41" t="s">
        <v>116</v>
      </c>
      <c r="K5" s="41" t="s">
        <v>117</v>
      </c>
      <c r="L5" s="41" t="s">
        <v>118</v>
      </c>
      <c r="M5" s="41" t="s">
        <v>119</v>
      </c>
      <c r="N5" s="41" t="s">
        <v>49</v>
      </c>
      <c r="O5" s="41" t="s">
        <v>115</v>
      </c>
      <c r="P5" s="41" t="s">
        <v>116</v>
      </c>
      <c r="Q5" s="41" t="s">
        <v>117</v>
      </c>
      <c r="R5" s="41" t="s">
        <v>118</v>
      </c>
      <c r="S5" s="41" t="s">
        <v>119</v>
      </c>
      <c r="T5" s="41" t="s">
        <v>49</v>
      </c>
      <c r="U5" s="41" t="s">
        <v>115</v>
      </c>
      <c r="V5" s="41" t="s">
        <v>116</v>
      </c>
      <c r="W5" s="41" t="s">
        <v>117</v>
      </c>
      <c r="X5" s="41" t="s">
        <v>118</v>
      </c>
      <c r="Y5" s="41" t="s">
        <v>119</v>
      </c>
      <c r="Z5" s="41" t="s">
        <v>49</v>
      </c>
      <c r="AA5" s="41" t="s">
        <v>115</v>
      </c>
      <c r="AB5" s="41" t="s">
        <v>116</v>
      </c>
      <c r="AC5" s="41" t="s">
        <v>117</v>
      </c>
      <c r="AD5" s="41" t="s">
        <v>118</v>
      </c>
      <c r="AE5" s="41" t="s">
        <v>119</v>
      </c>
      <c r="AF5" s="40" t="s">
        <v>49</v>
      </c>
      <c r="AG5" s="41" t="s">
        <v>115</v>
      </c>
      <c r="AH5" s="41" t="s">
        <v>116</v>
      </c>
      <c r="AI5" s="41" t="s">
        <v>117</v>
      </c>
      <c r="AJ5" s="41" t="s">
        <v>118</v>
      </c>
      <c r="AK5" s="41" t="s">
        <v>119</v>
      </c>
      <c r="AL5" s="40" t="s">
        <v>49</v>
      </c>
    </row>
    <row r="6" spans="1:38" ht="18.75">
      <c r="A6" s="61">
        <v>1</v>
      </c>
      <c r="B6" s="43" t="s">
        <v>10</v>
      </c>
      <c r="C6" s="44">
        <v>2583333.3333333335</v>
      </c>
      <c r="D6" s="44">
        <v>3462856.79</v>
      </c>
      <c r="E6" s="45">
        <v>879523.4566666667</v>
      </c>
      <c r="F6" s="46"/>
      <c r="G6" s="45"/>
      <c r="H6" s="45"/>
      <c r="I6" s="47">
        <v>9083333.333333334</v>
      </c>
      <c r="J6" s="47">
        <v>7202661.26</v>
      </c>
      <c r="K6" s="48">
        <v>-1880672.0733333335</v>
      </c>
      <c r="L6" s="49">
        <v>-1090000</v>
      </c>
      <c r="M6" s="50">
        <f>+L6-K6</f>
        <v>790672.0733333335</v>
      </c>
      <c r="N6" s="50">
        <f>K6/L6*100</f>
        <v>172.53872232415904</v>
      </c>
      <c r="O6" s="44">
        <v>2150000</v>
      </c>
      <c r="P6" s="44">
        <v>2355526.93</v>
      </c>
      <c r="Q6" s="48">
        <v>205526.93</v>
      </c>
      <c r="R6" s="48"/>
      <c r="S6" s="44"/>
      <c r="T6" s="44"/>
      <c r="U6" s="44">
        <v>2575000</v>
      </c>
      <c r="V6" s="44">
        <v>2598890.86</v>
      </c>
      <c r="W6" s="49">
        <v>23890.86</v>
      </c>
      <c r="X6" s="49"/>
      <c r="Y6" s="49"/>
      <c r="Z6" s="49"/>
      <c r="AA6" s="44">
        <v>5425000</v>
      </c>
      <c r="AB6" s="44">
        <v>5789732.98</v>
      </c>
      <c r="AC6" s="49">
        <v>364732.98</v>
      </c>
      <c r="AD6" s="49"/>
      <c r="AE6" s="49"/>
      <c r="AF6" s="40"/>
      <c r="AG6" s="44">
        <v>7125000</v>
      </c>
      <c r="AH6" s="44">
        <v>7009326.35</v>
      </c>
      <c r="AI6" s="49">
        <v>-115673.65</v>
      </c>
      <c r="AJ6" s="62">
        <v>-300000</v>
      </c>
      <c r="AK6" s="62">
        <f>AJ6-AI6</f>
        <v>-184326.35</v>
      </c>
      <c r="AL6" s="55">
        <f>AI6/AJ6*100</f>
        <v>38.55788333333333</v>
      </c>
    </row>
    <row r="7" spans="1:38" ht="18.75">
      <c r="A7" s="61">
        <v>2</v>
      </c>
      <c r="B7" s="43" t="s">
        <v>11</v>
      </c>
      <c r="C7" s="44">
        <v>1166666.6666666665</v>
      </c>
      <c r="D7" s="44">
        <v>867035.73</v>
      </c>
      <c r="E7" s="45">
        <v>-299630.93666666665</v>
      </c>
      <c r="F7" s="46"/>
      <c r="G7" s="45"/>
      <c r="H7" s="45"/>
      <c r="I7" s="47">
        <v>3387818.3333333335</v>
      </c>
      <c r="J7" s="47">
        <v>3447970.3</v>
      </c>
      <c r="K7" s="48">
        <v>60151.96666666667</v>
      </c>
      <c r="L7" s="49">
        <v>-406538.2</v>
      </c>
      <c r="M7" s="49">
        <f>+L7-K7</f>
        <v>-466690.1666666667</v>
      </c>
      <c r="N7" s="44">
        <f>K7/L7*100</f>
        <v>-14.79614133841953</v>
      </c>
      <c r="O7" s="44">
        <v>870833.3333333334</v>
      </c>
      <c r="P7" s="44">
        <v>808226.62</v>
      </c>
      <c r="Q7" s="48">
        <v>-62606.71333333333</v>
      </c>
      <c r="R7" s="48"/>
      <c r="S7" s="44"/>
      <c r="T7" s="44"/>
      <c r="U7" s="44">
        <v>833333.3333333334</v>
      </c>
      <c r="V7" s="44">
        <v>743844.39</v>
      </c>
      <c r="W7" s="51">
        <v>-89488.94333333333</v>
      </c>
      <c r="X7" s="49"/>
      <c r="Y7" s="49"/>
      <c r="Z7" s="49"/>
      <c r="AA7" s="44">
        <v>1539166.6666666665</v>
      </c>
      <c r="AB7" s="44">
        <v>1613468.28</v>
      </c>
      <c r="AC7" s="49">
        <v>74301.61333333333</v>
      </c>
      <c r="AD7" s="49"/>
      <c r="AE7" s="49"/>
      <c r="AF7" s="40"/>
      <c r="AG7" s="44">
        <v>2635733.3333333335</v>
      </c>
      <c r="AH7" s="44">
        <v>2356167.67</v>
      </c>
      <c r="AI7" s="49">
        <v>-279565.66333333333</v>
      </c>
      <c r="AJ7" s="49"/>
      <c r="AK7" s="49"/>
      <c r="AL7" s="54"/>
    </row>
    <row r="8" spans="1:38" ht="18.75">
      <c r="A8" s="61">
        <v>3</v>
      </c>
      <c r="B8" s="43" t="s">
        <v>12</v>
      </c>
      <c r="C8" s="44">
        <v>1912500</v>
      </c>
      <c r="D8" s="44">
        <v>2343402.8</v>
      </c>
      <c r="E8" s="45">
        <v>430902.8</v>
      </c>
      <c r="F8" s="45">
        <v>-405000</v>
      </c>
      <c r="G8" s="45">
        <f>+F8-E8</f>
        <v>-835902.8</v>
      </c>
      <c r="H8" s="45">
        <f>E8/F8*100</f>
        <v>-106.39575308641976</v>
      </c>
      <c r="I8" s="47">
        <v>2500000</v>
      </c>
      <c r="J8" s="47">
        <v>3147328.74</v>
      </c>
      <c r="K8" s="48">
        <v>647328.74</v>
      </c>
      <c r="L8" s="49">
        <v>-300000</v>
      </c>
      <c r="M8" s="49">
        <f>+L8-K8</f>
        <v>-947328.74</v>
      </c>
      <c r="N8" s="44">
        <f>K8/L8*100</f>
        <v>-215.77624666666665</v>
      </c>
      <c r="O8" s="44">
        <v>843333.3333333334</v>
      </c>
      <c r="P8" s="44">
        <v>946542.3</v>
      </c>
      <c r="Q8" s="48">
        <v>103208.96666666666</v>
      </c>
      <c r="R8" s="48"/>
      <c r="S8" s="44"/>
      <c r="T8" s="44"/>
      <c r="U8" s="44">
        <v>1166666.6666666665</v>
      </c>
      <c r="V8" s="44">
        <v>1173354.56</v>
      </c>
      <c r="W8" s="51">
        <v>6687.893333333333</v>
      </c>
      <c r="X8" s="49"/>
      <c r="Y8" s="49"/>
      <c r="Z8" s="49"/>
      <c r="AA8" s="44">
        <v>1316666.6666666667</v>
      </c>
      <c r="AB8" s="44">
        <v>1140752.6</v>
      </c>
      <c r="AC8" s="49">
        <v>-175914.06666666668</v>
      </c>
      <c r="AD8" s="49"/>
      <c r="AE8" s="49"/>
      <c r="AF8" s="40"/>
      <c r="AG8" s="44">
        <v>3166666.6666666665</v>
      </c>
      <c r="AH8" s="44">
        <v>3092347.9</v>
      </c>
      <c r="AI8" s="49">
        <v>-74318.76666666666</v>
      </c>
      <c r="AJ8" s="62">
        <v>-90000</v>
      </c>
      <c r="AK8" s="62">
        <f>AJ8-AI8</f>
        <v>-15681.233333333337</v>
      </c>
      <c r="AL8" s="55">
        <f>AI8/AJ8*100</f>
        <v>82.5764074074074</v>
      </c>
    </row>
    <row r="9" spans="1:38" ht="18.75">
      <c r="A9" s="61">
        <v>4</v>
      </c>
      <c r="B9" s="43" t="s">
        <v>13</v>
      </c>
      <c r="C9" s="44">
        <v>26933333.333333336</v>
      </c>
      <c r="D9" s="44">
        <v>26434217.53</v>
      </c>
      <c r="E9" s="45">
        <v>-499115.80333333334</v>
      </c>
      <c r="F9" s="45"/>
      <c r="G9" s="45"/>
      <c r="H9" s="45"/>
      <c r="I9" s="47">
        <v>20833333.333333332</v>
      </c>
      <c r="J9" s="47">
        <v>21576821.8</v>
      </c>
      <c r="K9" s="48">
        <v>743488.4666666667</v>
      </c>
      <c r="L9" s="44"/>
      <c r="M9" s="44"/>
      <c r="N9" s="44"/>
      <c r="O9" s="44">
        <v>19916583.333333332</v>
      </c>
      <c r="P9" s="44">
        <v>19368169.060000002</v>
      </c>
      <c r="Q9" s="48">
        <v>-548414.2733333333</v>
      </c>
      <c r="R9" s="48"/>
      <c r="S9" s="44"/>
      <c r="T9" s="44"/>
      <c r="U9" s="44">
        <v>16291666.666666666</v>
      </c>
      <c r="V9" s="44">
        <v>15949281.81</v>
      </c>
      <c r="W9" s="51">
        <v>-342384.85666666663</v>
      </c>
      <c r="X9" s="49"/>
      <c r="Y9" s="49"/>
      <c r="Z9" s="49"/>
      <c r="AA9" s="44">
        <v>25421666.666666668</v>
      </c>
      <c r="AB9" s="44">
        <v>25329801.88</v>
      </c>
      <c r="AC9" s="49">
        <v>-91864.78666666667</v>
      </c>
      <c r="AD9" s="49"/>
      <c r="AE9" s="49"/>
      <c r="AF9" s="40"/>
      <c r="AG9" s="44">
        <v>26145122.466666665</v>
      </c>
      <c r="AH9" s="44">
        <v>27145492.720000003</v>
      </c>
      <c r="AI9" s="49">
        <v>1000370.2533333333</v>
      </c>
      <c r="AJ9" s="49"/>
      <c r="AK9" s="49"/>
      <c r="AL9" s="54"/>
    </row>
    <row r="10" spans="1:38" ht="18.75">
      <c r="A10" s="61">
        <v>5</v>
      </c>
      <c r="B10" s="43" t="s">
        <v>14</v>
      </c>
      <c r="C10" s="44">
        <v>1657500</v>
      </c>
      <c r="D10" s="44">
        <v>2108134.88</v>
      </c>
      <c r="E10" s="45">
        <v>450634.88</v>
      </c>
      <c r="F10" s="45"/>
      <c r="G10" s="45"/>
      <c r="H10" s="45"/>
      <c r="I10" s="47">
        <v>5170833.333333334</v>
      </c>
      <c r="J10" s="47">
        <v>5035530</v>
      </c>
      <c r="K10" s="48">
        <v>-135303.33333333334</v>
      </c>
      <c r="L10" s="44"/>
      <c r="M10" s="44"/>
      <c r="N10" s="44"/>
      <c r="O10" s="44">
        <v>2602500</v>
      </c>
      <c r="P10" s="44">
        <v>2525775</v>
      </c>
      <c r="Q10" s="48">
        <v>-76725</v>
      </c>
      <c r="R10" s="48"/>
      <c r="S10" s="44"/>
      <c r="T10" s="44"/>
      <c r="U10" s="44">
        <v>4166666.6666666665</v>
      </c>
      <c r="V10" s="44">
        <v>4119983.96</v>
      </c>
      <c r="W10" s="51">
        <v>-46682.706666666665</v>
      </c>
      <c r="X10" s="66">
        <v>-210000</v>
      </c>
      <c r="Y10" s="66">
        <f>+X10-W10</f>
        <v>-163317.29333333333</v>
      </c>
      <c r="Z10" s="66">
        <f>W10/X10*100</f>
        <v>22.229860317460318</v>
      </c>
      <c r="AA10" s="44">
        <v>4473333.333333334</v>
      </c>
      <c r="AB10" s="44">
        <v>4894156.59</v>
      </c>
      <c r="AC10" s="49">
        <v>420823.2566666667</v>
      </c>
      <c r="AD10" s="49"/>
      <c r="AE10" s="49"/>
      <c r="AF10" s="40"/>
      <c r="AG10" s="44">
        <v>8496033.333333332</v>
      </c>
      <c r="AH10" s="44">
        <v>8312989</v>
      </c>
      <c r="AI10" s="49">
        <v>-183044.33333333334</v>
      </c>
      <c r="AJ10" s="49"/>
      <c r="AK10" s="49"/>
      <c r="AL10" s="54"/>
    </row>
    <row r="11" spans="1:38" ht="18.75">
      <c r="A11" s="61">
        <v>6</v>
      </c>
      <c r="B11" s="40" t="s">
        <v>15</v>
      </c>
      <c r="C11" s="44">
        <v>5682500</v>
      </c>
      <c r="D11" s="44">
        <v>5899610</v>
      </c>
      <c r="E11" s="45">
        <v>217110</v>
      </c>
      <c r="F11" s="45"/>
      <c r="G11" s="45"/>
      <c r="H11" s="45"/>
      <c r="I11" s="47">
        <v>7916666.666666666</v>
      </c>
      <c r="J11" s="47">
        <v>9437790</v>
      </c>
      <c r="K11" s="48">
        <v>1521123.3333333335</v>
      </c>
      <c r="L11" s="49"/>
      <c r="M11" s="49"/>
      <c r="N11" s="49"/>
      <c r="O11" s="44">
        <v>5967500</v>
      </c>
      <c r="P11" s="44">
        <v>6424271.61</v>
      </c>
      <c r="Q11" s="48">
        <v>456771.61</v>
      </c>
      <c r="R11" s="48"/>
      <c r="S11" s="49"/>
      <c r="T11" s="49"/>
      <c r="U11" s="44">
        <v>6000000</v>
      </c>
      <c r="V11" s="44">
        <v>6151581.25</v>
      </c>
      <c r="W11" s="49">
        <v>151581.25</v>
      </c>
      <c r="X11" s="49">
        <v>-390000</v>
      </c>
      <c r="Y11" s="49">
        <f>+X11-W11</f>
        <v>-541581.25</v>
      </c>
      <c r="Z11" s="49">
        <f>W11/X11*100</f>
        <v>-38.866987179487175</v>
      </c>
      <c r="AA11" s="44">
        <v>9083333.333333334</v>
      </c>
      <c r="AB11" s="44">
        <v>8763670.5</v>
      </c>
      <c r="AC11" s="49">
        <v>-319662.8333333333</v>
      </c>
      <c r="AD11" s="49"/>
      <c r="AE11" s="49"/>
      <c r="AF11" s="40"/>
      <c r="AG11" s="44">
        <v>14661772.5</v>
      </c>
      <c r="AH11" s="44">
        <v>15078039.75</v>
      </c>
      <c r="AI11" s="49">
        <v>416267.25</v>
      </c>
      <c r="AJ11" s="49"/>
      <c r="AK11" s="49"/>
      <c r="AL11" s="54"/>
    </row>
    <row r="12" spans="1:38" ht="18.75">
      <c r="A12" s="61">
        <v>7</v>
      </c>
      <c r="B12" s="43" t="s">
        <v>16</v>
      </c>
      <c r="C12" s="44">
        <v>1416666.6666666667</v>
      </c>
      <c r="D12" s="44">
        <v>1074370.75</v>
      </c>
      <c r="E12" s="45">
        <v>-342295.9166666667</v>
      </c>
      <c r="F12" s="45">
        <v>-255000</v>
      </c>
      <c r="G12" s="52">
        <f>+F12-E12</f>
        <v>87295.91666666669</v>
      </c>
      <c r="H12" s="45">
        <f>E12/F12*100</f>
        <v>134.2336928104575</v>
      </c>
      <c r="I12" s="47">
        <v>1250000</v>
      </c>
      <c r="J12" s="47">
        <v>1064571.83</v>
      </c>
      <c r="K12" s="48">
        <v>-185428.17</v>
      </c>
      <c r="L12" s="44"/>
      <c r="M12" s="44"/>
      <c r="N12" s="44"/>
      <c r="O12" s="44">
        <v>1021666.6666666666</v>
      </c>
      <c r="P12" s="44">
        <v>945815.4099999999</v>
      </c>
      <c r="Q12" s="48">
        <v>-75851.25666666667</v>
      </c>
      <c r="R12" s="53">
        <v>-61300</v>
      </c>
      <c r="S12" s="56">
        <f>+R12-Q12</f>
        <v>14551.256666666668</v>
      </c>
      <c r="T12" s="56">
        <f>Q12/R12*100</f>
        <v>123.73777596519848</v>
      </c>
      <c r="U12" s="44">
        <v>833333.3333333334</v>
      </c>
      <c r="V12" s="44">
        <v>774269.26</v>
      </c>
      <c r="W12" s="49">
        <v>-59064.073333333334</v>
      </c>
      <c r="X12" s="49"/>
      <c r="Y12" s="49"/>
      <c r="Z12" s="49"/>
      <c r="AA12" s="44">
        <v>1506666.6666666665</v>
      </c>
      <c r="AB12" s="44">
        <v>1514324.81</v>
      </c>
      <c r="AC12" s="49">
        <v>7658.143333333333</v>
      </c>
      <c r="AD12" s="49">
        <v>-180800</v>
      </c>
      <c r="AE12" s="49">
        <f>+AD12-AC12</f>
        <v>-188458.14333333334</v>
      </c>
      <c r="AF12" s="54">
        <f>AC12/AD12*100</f>
        <v>-4.235698746312684</v>
      </c>
      <c r="AG12" s="44">
        <v>1198739.825</v>
      </c>
      <c r="AH12" s="44">
        <v>1588462.3800000001</v>
      </c>
      <c r="AI12" s="49">
        <v>389722.555</v>
      </c>
      <c r="AJ12" s="49"/>
      <c r="AK12" s="49"/>
      <c r="AL12" s="58"/>
    </row>
    <row r="13" spans="1:38" ht="18.75">
      <c r="A13" s="61">
        <v>8</v>
      </c>
      <c r="B13" s="43" t="s">
        <v>17</v>
      </c>
      <c r="C13" s="44">
        <v>2171666.6666666665</v>
      </c>
      <c r="D13" s="44">
        <v>1405682.41</v>
      </c>
      <c r="E13" s="45">
        <v>-765984.2566666666</v>
      </c>
      <c r="F13" s="45">
        <v>-510000</v>
      </c>
      <c r="G13" s="52">
        <f>+F13-E13</f>
        <v>255984.2566666666</v>
      </c>
      <c r="H13" s="45">
        <f>E13/F13*100</f>
        <v>150.19299150326796</v>
      </c>
      <c r="I13" s="47">
        <v>2083333.3333333333</v>
      </c>
      <c r="J13" s="47">
        <v>2539539.4899999998</v>
      </c>
      <c r="K13" s="48">
        <v>456206.1566666667</v>
      </c>
      <c r="L13" s="49"/>
      <c r="M13" s="49"/>
      <c r="N13" s="49"/>
      <c r="O13" s="44">
        <v>1570833.3333333333</v>
      </c>
      <c r="P13" s="44">
        <v>1532530.3399999999</v>
      </c>
      <c r="Q13" s="48">
        <v>-38302.99333333333</v>
      </c>
      <c r="R13" s="53">
        <v>-188500</v>
      </c>
      <c r="S13" s="56">
        <f>+R13-Q13</f>
        <v>-150197.00666666665</v>
      </c>
      <c r="T13" s="56">
        <f>Q13/R13*100</f>
        <v>20.31989036251105</v>
      </c>
      <c r="U13" s="44">
        <v>1416666.6666666667</v>
      </c>
      <c r="V13" s="44">
        <v>1621635.14</v>
      </c>
      <c r="W13" s="51">
        <v>204968.47333333333</v>
      </c>
      <c r="X13" s="49"/>
      <c r="Y13" s="49"/>
      <c r="Z13" s="49"/>
      <c r="AA13" s="44">
        <v>2716666.666666667</v>
      </c>
      <c r="AB13" s="44">
        <v>2947821.0300000003</v>
      </c>
      <c r="AC13" s="49">
        <v>231154.36333333334</v>
      </c>
      <c r="AD13" s="49">
        <v>-326000</v>
      </c>
      <c r="AE13" s="51">
        <f>+AD13-AC13</f>
        <v>-557154.3633333333</v>
      </c>
      <c r="AF13" s="58">
        <f>AC13/AD13*100</f>
        <v>-70.9062464212679</v>
      </c>
      <c r="AG13" s="44">
        <v>3507709.85</v>
      </c>
      <c r="AH13" s="44">
        <v>3995457.94</v>
      </c>
      <c r="AI13" s="49">
        <v>487748.09</v>
      </c>
      <c r="AJ13" s="49"/>
      <c r="AK13" s="51"/>
      <c r="AL13" s="58"/>
    </row>
    <row r="14" spans="1:38" ht="18.75">
      <c r="A14" s="61">
        <v>9</v>
      </c>
      <c r="B14" s="43" t="s">
        <v>18</v>
      </c>
      <c r="C14" s="44">
        <v>1333333.3333333335</v>
      </c>
      <c r="D14" s="44">
        <v>1502295.65</v>
      </c>
      <c r="E14" s="45">
        <v>168962.31666666665</v>
      </c>
      <c r="F14" s="45"/>
      <c r="G14" s="45"/>
      <c r="H14" s="45"/>
      <c r="I14" s="47">
        <v>2083333.3333333333</v>
      </c>
      <c r="J14" s="47">
        <v>1727688.79</v>
      </c>
      <c r="K14" s="48">
        <v>-355644.54333333333</v>
      </c>
      <c r="L14" s="49"/>
      <c r="M14" s="49"/>
      <c r="N14" s="49"/>
      <c r="O14" s="44">
        <v>1325000</v>
      </c>
      <c r="P14" s="44">
        <v>1304014.25</v>
      </c>
      <c r="Q14" s="48">
        <v>-20985.75</v>
      </c>
      <c r="R14" s="48"/>
      <c r="S14" s="49"/>
      <c r="T14" s="49"/>
      <c r="U14" s="44">
        <v>1125000</v>
      </c>
      <c r="V14" s="44">
        <v>1187777.94</v>
      </c>
      <c r="W14" s="51">
        <v>62777.94</v>
      </c>
      <c r="X14" s="49"/>
      <c r="Y14" s="49"/>
      <c r="Z14" s="49"/>
      <c r="AA14" s="44">
        <v>1583333.3333333333</v>
      </c>
      <c r="AB14" s="44">
        <v>1455554.23</v>
      </c>
      <c r="AC14" s="49">
        <v>-127779.10333333333</v>
      </c>
      <c r="AD14" s="49"/>
      <c r="AE14" s="49"/>
      <c r="AF14" s="40"/>
      <c r="AG14" s="44">
        <v>1989500</v>
      </c>
      <c r="AH14" s="44">
        <v>2092996.78</v>
      </c>
      <c r="AI14" s="49">
        <v>103496.78</v>
      </c>
      <c r="AJ14" s="49">
        <v>-90000</v>
      </c>
      <c r="AK14" s="49">
        <f>AJ14-AI14</f>
        <v>-193496.78</v>
      </c>
      <c r="AL14" s="54">
        <f>AI14/AJ14*100</f>
        <v>-114.99642222222222</v>
      </c>
    </row>
    <row r="15" spans="1:38" ht="18.75">
      <c r="A15" s="61">
        <v>10</v>
      </c>
      <c r="B15" s="43" t="s">
        <v>19</v>
      </c>
      <c r="C15" s="44">
        <v>1561666.6666666667</v>
      </c>
      <c r="D15" s="44">
        <v>753141.79</v>
      </c>
      <c r="E15" s="45">
        <v>-808524.8766666667</v>
      </c>
      <c r="F15" s="45"/>
      <c r="G15" s="45"/>
      <c r="H15" s="45"/>
      <c r="I15" s="47">
        <v>1666666.6666666667</v>
      </c>
      <c r="J15" s="47">
        <v>1816120.16</v>
      </c>
      <c r="K15" s="48">
        <v>149453.49333333335</v>
      </c>
      <c r="L15" s="49"/>
      <c r="M15" s="49"/>
      <c r="N15" s="49"/>
      <c r="O15" s="44">
        <v>851666.6666666666</v>
      </c>
      <c r="P15" s="44">
        <v>1086505.33</v>
      </c>
      <c r="Q15" s="48">
        <v>234838.66333333333</v>
      </c>
      <c r="R15" s="48"/>
      <c r="S15" s="49"/>
      <c r="T15" s="49"/>
      <c r="U15" s="44">
        <v>1250000</v>
      </c>
      <c r="V15" s="44">
        <v>1272363.76</v>
      </c>
      <c r="W15" s="49">
        <v>22363.76</v>
      </c>
      <c r="X15" s="49">
        <v>-85000</v>
      </c>
      <c r="Y15" s="51">
        <f>+X15-W15</f>
        <v>-107363.76</v>
      </c>
      <c r="Z15" s="49">
        <f>W15/X15*100</f>
        <v>-26.310305882352942</v>
      </c>
      <c r="AA15" s="44">
        <v>2510833.333333333</v>
      </c>
      <c r="AB15" s="44">
        <v>2533329.37</v>
      </c>
      <c r="AC15" s="49">
        <v>22496.036666666667</v>
      </c>
      <c r="AD15" s="49">
        <v>-301300</v>
      </c>
      <c r="AE15" s="49">
        <f>+AD15-AC15</f>
        <v>-323796.0366666667</v>
      </c>
      <c r="AF15" s="58">
        <f>AC15/AD15*100</f>
        <v>-7.466324814691891</v>
      </c>
      <c r="AG15" s="44">
        <v>2266250</v>
      </c>
      <c r="AH15" s="44">
        <v>2426660.73</v>
      </c>
      <c r="AI15" s="49">
        <v>160410.73</v>
      </c>
      <c r="AJ15" s="49">
        <v>-129000</v>
      </c>
      <c r="AK15" s="49">
        <f>AJ15-AI15</f>
        <v>-289410.73</v>
      </c>
      <c r="AL15" s="54">
        <f>AI15/AJ15*100</f>
        <v>-124.3494031007752</v>
      </c>
    </row>
    <row r="16" spans="1:38" ht="18.75">
      <c r="A16" s="61">
        <v>11</v>
      </c>
      <c r="B16" s="43" t="s">
        <v>20</v>
      </c>
      <c r="C16" s="44">
        <v>2416666.6666666665</v>
      </c>
      <c r="D16" s="44">
        <v>2290366.2900000005</v>
      </c>
      <c r="E16" s="45">
        <v>-126300.37666666666</v>
      </c>
      <c r="F16" s="45"/>
      <c r="G16" s="45"/>
      <c r="H16" s="45"/>
      <c r="I16" s="47">
        <v>2345833.333333333</v>
      </c>
      <c r="J16" s="47">
        <v>1305735.53</v>
      </c>
      <c r="K16" s="48">
        <v>-1040097.8033333333</v>
      </c>
      <c r="L16" s="49"/>
      <c r="M16" s="49"/>
      <c r="N16" s="49"/>
      <c r="O16" s="44">
        <v>3167416.6666666665</v>
      </c>
      <c r="P16" s="44">
        <v>3219665.7199999993</v>
      </c>
      <c r="Q16" s="48">
        <v>52249.05333333334</v>
      </c>
      <c r="R16" s="48"/>
      <c r="S16" s="49"/>
      <c r="T16" s="49"/>
      <c r="U16" s="44">
        <v>2000000</v>
      </c>
      <c r="V16" s="44">
        <v>1942151.0099999998</v>
      </c>
      <c r="W16" s="49">
        <v>-57848.99</v>
      </c>
      <c r="X16" s="49"/>
      <c r="Y16" s="49"/>
      <c r="Z16" s="49"/>
      <c r="AA16" s="44">
        <v>2511666.6666666665</v>
      </c>
      <c r="AB16" s="44">
        <v>2523210.6999999993</v>
      </c>
      <c r="AC16" s="49">
        <v>11544.033333333333</v>
      </c>
      <c r="AD16" s="49"/>
      <c r="AE16" s="49"/>
      <c r="AF16" s="40"/>
      <c r="AG16" s="44">
        <v>3736451.0583333336</v>
      </c>
      <c r="AH16" s="44">
        <v>3742129</v>
      </c>
      <c r="AI16" s="49">
        <v>5677.941666666667</v>
      </c>
      <c r="AJ16" s="49"/>
      <c r="AK16" s="49"/>
      <c r="AL16" s="58"/>
    </row>
    <row r="17" spans="1:38" ht="18.75">
      <c r="A17" s="61">
        <v>12</v>
      </c>
      <c r="B17" s="40" t="s">
        <v>21</v>
      </c>
      <c r="C17" s="44">
        <v>4166666.6666666665</v>
      </c>
      <c r="D17" s="44">
        <v>4986760.8</v>
      </c>
      <c r="E17" s="45">
        <v>820094.1333333333</v>
      </c>
      <c r="F17" s="45"/>
      <c r="G17" s="45"/>
      <c r="H17" s="45"/>
      <c r="I17" s="47">
        <v>3500000</v>
      </c>
      <c r="J17" s="47">
        <v>4102382.08</v>
      </c>
      <c r="K17" s="48">
        <v>602382.08</v>
      </c>
      <c r="L17" s="49"/>
      <c r="M17" s="49"/>
      <c r="N17" s="49"/>
      <c r="O17" s="44">
        <v>1264166.6666666667</v>
      </c>
      <c r="P17" s="44">
        <v>2242965.055</v>
      </c>
      <c r="Q17" s="48">
        <v>978798.3883333333</v>
      </c>
      <c r="R17" s="48"/>
      <c r="S17" s="49"/>
      <c r="T17" s="49"/>
      <c r="U17" s="44">
        <v>791666.6666666667</v>
      </c>
      <c r="V17" s="44">
        <v>1383242.75</v>
      </c>
      <c r="W17" s="51">
        <v>591576.0833333334</v>
      </c>
      <c r="X17" s="49"/>
      <c r="Y17" s="49"/>
      <c r="Z17" s="49"/>
      <c r="AA17" s="44">
        <v>3221666.666666667</v>
      </c>
      <c r="AB17" s="44">
        <v>5863708.05</v>
      </c>
      <c r="AC17" s="49">
        <v>2642041.3833333333</v>
      </c>
      <c r="AD17" s="49"/>
      <c r="AE17" s="49"/>
      <c r="AF17" s="40"/>
      <c r="AG17" s="44">
        <v>8465028.858333332</v>
      </c>
      <c r="AH17" s="44">
        <v>8717868.829999998</v>
      </c>
      <c r="AI17" s="49">
        <v>252839.97166666668</v>
      </c>
      <c r="AJ17" s="49"/>
      <c r="AK17" s="49"/>
      <c r="AL17" s="54"/>
    </row>
    <row r="18" spans="1:38" ht="18.75">
      <c r="A18" s="70" t="s">
        <v>47</v>
      </c>
      <c r="B18" s="71"/>
      <c r="C18" s="44">
        <f>SUM(C6:C17)</f>
        <v>53002499.99999999</v>
      </c>
      <c r="D18" s="44">
        <f>SUM(D6:D17)</f>
        <v>53127875.419999994</v>
      </c>
      <c r="E18" s="44">
        <f>SUM(E6:E17)</f>
        <v>125375.41999999993</v>
      </c>
      <c r="F18" s="44">
        <f>SUM(F6:F17)</f>
        <v>-1170000</v>
      </c>
      <c r="G18" s="44">
        <f>SUM(G6:G17)</f>
        <v>-492622.6266666667</v>
      </c>
      <c r="H18" s="45">
        <f>E18/F18*100</f>
        <v>-10.715847863247857</v>
      </c>
      <c r="I18" s="44">
        <f>SUM(I6:I17)</f>
        <v>61821151.66666667</v>
      </c>
      <c r="J18" s="44">
        <f>SUM(J6:J17)</f>
        <v>62404139.98</v>
      </c>
      <c r="K18" s="44">
        <f>SUM(K6:K17)</f>
        <v>582988.313333333</v>
      </c>
      <c r="L18" s="44">
        <f>SUM(L6:L17)</f>
        <v>-1796538.2</v>
      </c>
      <c r="M18" s="44">
        <f>SUM(M6:M17)</f>
        <v>-623346.8333333333</v>
      </c>
      <c r="N18" s="44">
        <f>K18/L18*100</f>
        <v>-32.4506494397577</v>
      </c>
      <c r="O18" s="44">
        <f aca="true" t="shared" si="0" ref="O18:AL18">SUM(O6:O17)</f>
        <v>41551499.99999999</v>
      </c>
      <c r="P18" s="44">
        <f t="shared" si="0"/>
        <v>42760007.625</v>
      </c>
      <c r="Q18" s="44">
        <f t="shared" si="0"/>
        <v>1208507.625</v>
      </c>
      <c r="R18" s="44">
        <f t="shared" si="0"/>
        <v>-249800</v>
      </c>
      <c r="S18" s="44">
        <f t="shared" si="0"/>
        <v>-135645.75</v>
      </c>
      <c r="T18" s="44">
        <f t="shared" si="0"/>
        <v>144.05766632770954</v>
      </c>
      <c r="U18" s="44">
        <f t="shared" si="0"/>
        <v>38449999.99999999</v>
      </c>
      <c r="V18" s="44">
        <f t="shared" si="0"/>
        <v>38918376.69</v>
      </c>
      <c r="W18" s="44">
        <f t="shared" si="0"/>
        <v>468376.69000000006</v>
      </c>
      <c r="X18" s="44">
        <f t="shared" si="0"/>
        <v>-685000</v>
      </c>
      <c r="Y18" s="44">
        <f t="shared" si="0"/>
        <v>-812262.3033333333</v>
      </c>
      <c r="Z18" s="44">
        <f t="shared" si="0"/>
        <v>-42.947432744379796</v>
      </c>
      <c r="AA18" s="44">
        <f t="shared" si="0"/>
        <v>61310000</v>
      </c>
      <c r="AB18" s="44">
        <f t="shared" si="0"/>
        <v>64369531.019999996</v>
      </c>
      <c r="AC18" s="44">
        <f t="shared" si="0"/>
        <v>3059531.02</v>
      </c>
      <c r="AD18" s="44">
        <f t="shared" si="0"/>
        <v>-808100</v>
      </c>
      <c r="AE18" s="44"/>
      <c r="AF18" s="44"/>
      <c r="AG18" s="44">
        <v>2212500</v>
      </c>
      <c r="AH18" s="44">
        <v>3014365.94</v>
      </c>
      <c r="AI18" s="44">
        <v>801865.94</v>
      </c>
      <c r="AJ18" s="44">
        <f t="shared" si="0"/>
        <v>-609000</v>
      </c>
      <c r="AK18" s="44">
        <f t="shared" si="0"/>
        <v>-682915.0933333333</v>
      </c>
      <c r="AL18" s="44">
        <f t="shared" si="0"/>
        <v>-118.21153458225669</v>
      </c>
    </row>
    <row r="19" ht="18.75">
      <c r="AC19" s="59">
        <f>AC12+AC13+AC15</f>
        <v>261308.54333333333</v>
      </c>
    </row>
    <row r="20" spans="1:2" ht="18.75">
      <c r="A20" s="57"/>
      <c r="B20" s="1" t="s">
        <v>120</v>
      </c>
    </row>
  </sheetData>
  <sheetProtection/>
  <mergeCells count="10">
    <mergeCell ref="U4:Y4"/>
    <mergeCell ref="AA4:AE4"/>
    <mergeCell ref="AG4:AK4"/>
    <mergeCell ref="A18:B18"/>
    <mergeCell ref="A3:B3"/>
    <mergeCell ref="A4:A5"/>
    <mergeCell ref="B4:B5"/>
    <mergeCell ref="C4:G4"/>
    <mergeCell ref="I4:L4"/>
    <mergeCell ref="O4:S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Amonrat</dc:creator>
  <cp:keywords/>
  <dc:description/>
  <cp:lastModifiedBy>USER</cp:lastModifiedBy>
  <cp:lastPrinted>2016-07-11T01:47:14Z</cp:lastPrinted>
  <dcterms:created xsi:type="dcterms:W3CDTF">2013-10-01T02:34:06Z</dcterms:created>
  <dcterms:modified xsi:type="dcterms:W3CDTF">2016-08-31T08:32:46Z</dcterms:modified>
  <cp:category/>
  <cp:version/>
  <cp:contentType/>
  <cp:contentStatus/>
</cp:coreProperties>
</file>