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5480" windowHeight="7260" firstSheet="4" activeTab="4"/>
  </bookViews>
  <sheets>
    <sheet name="กองทุน" sheetId="1" r:id="rId1"/>
    <sheet name="uc&amp;nonuc" sheetId="2" r:id="rId2"/>
    <sheet name="uc&amp;nonuc (แยกศูนย์เวช)" sheetId="8" r:id="rId3"/>
    <sheet name="PPAเตรียม" sheetId="4" r:id="rId4"/>
    <sheet name="สรุปจัดสรรPPA" sheetId="7" r:id="rId5"/>
    <sheet name="Sheet1" sheetId="9" r:id="rId6"/>
  </sheets>
  <calcPr calcId="124519"/>
</workbook>
</file>

<file path=xl/calcChain.xml><?xml version="1.0" encoding="utf-8"?>
<calcChain xmlns="http://schemas.openxmlformats.org/spreadsheetml/2006/main">
  <c r="M25" i="7"/>
  <c r="U5" l="1"/>
  <c r="Q2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S25"/>
  <c r="R25"/>
  <c r="N25"/>
  <c r="J25"/>
  <c r="E25"/>
  <c r="G22"/>
  <c r="H22" s="1"/>
  <c r="T25"/>
  <c r="K25"/>
  <c r="L25"/>
  <c r="P25"/>
  <c r="O25"/>
  <c r="U25" l="1"/>
  <c r="G6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5"/>
  <c r="H5" s="1"/>
  <c r="F6"/>
  <c r="F7"/>
  <c r="F8"/>
  <c r="F9"/>
  <c r="F10"/>
  <c r="F11"/>
  <c r="F12"/>
  <c r="F13"/>
  <c r="F14"/>
  <c r="F15"/>
  <c r="F16"/>
  <c r="F17"/>
  <c r="F18"/>
  <c r="F19"/>
  <c r="F20"/>
  <c r="F21"/>
  <c r="F5"/>
  <c r="E22" i="8"/>
  <c r="B6"/>
  <c r="B22" s="1"/>
  <c r="B27" s="1"/>
  <c r="B5"/>
  <c r="C22"/>
  <c r="J21"/>
  <c r="F21"/>
  <c r="D21"/>
  <c r="J20"/>
  <c r="F20"/>
  <c r="D20"/>
  <c r="J19"/>
  <c r="F19"/>
  <c r="D19"/>
  <c r="J18"/>
  <c r="F18"/>
  <c r="D18"/>
  <c r="J17"/>
  <c r="F17"/>
  <c r="D17"/>
  <c r="J16"/>
  <c r="F16"/>
  <c r="D16"/>
  <c r="J15"/>
  <c r="F15"/>
  <c r="D15"/>
  <c r="J14"/>
  <c r="F14"/>
  <c r="D14"/>
  <c r="J13"/>
  <c r="F13"/>
  <c r="D13"/>
  <c r="J12"/>
  <c r="F12"/>
  <c r="D12"/>
  <c r="J11"/>
  <c r="F11"/>
  <c r="D11"/>
  <c r="J10"/>
  <c r="F10"/>
  <c r="D10"/>
  <c r="J9"/>
  <c r="F9"/>
  <c r="D9"/>
  <c r="J8"/>
  <c r="F8"/>
  <c r="D8"/>
  <c r="J7"/>
  <c r="F7"/>
  <c r="D7"/>
  <c r="J5"/>
  <c r="D25" i="7"/>
  <c r="C25"/>
  <c r="D21" i="4"/>
  <c r="C6"/>
  <c r="C7"/>
  <c r="C8"/>
  <c r="C9"/>
  <c r="C10"/>
  <c r="C11"/>
  <c r="C12"/>
  <c r="C13"/>
  <c r="C14"/>
  <c r="C15"/>
  <c r="C16"/>
  <c r="C17"/>
  <c r="C18"/>
  <c r="C19"/>
  <c r="C20"/>
  <c r="C5"/>
  <c r="B21"/>
  <c r="C21" s="1"/>
  <c r="F6" i="2"/>
  <c r="F7"/>
  <c r="F8"/>
  <c r="F9"/>
  <c r="F10"/>
  <c r="F11"/>
  <c r="F12"/>
  <c r="F13"/>
  <c r="F14"/>
  <c r="F15"/>
  <c r="F16"/>
  <c r="F17"/>
  <c r="F18"/>
  <c r="F19"/>
  <c r="F20"/>
  <c r="F5"/>
  <c r="E21"/>
  <c r="J6"/>
  <c r="J7"/>
  <c r="J8"/>
  <c r="J9"/>
  <c r="J10"/>
  <c r="J11"/>
  <c r="J12"/>
  <c r="J13"/>
  <c r="J14"/>
  <c r="J15"/>
  <c r="J16"/>
  <c r="J17"/>
  <c r="J18"/>
  <c r="J19"/>
  <c r="J20"/>
  <c r="J5"/>
  <c r="D6"/>
  <c r="D7"/>
  <c r="D8"/>
  <c r="D9"/>
  <c r="D10"/>
  <c r="D11"/>
  <c r="D12"/>
  <c r="D13"/>
  <c r="D14"/>
  <c r="D15"/>
  <c r="D16"/>
  <c r="D17"/>
  <c r="D18"/>
  <c r="D19"/>
  <c r="D20"/>
  <c r="D5"/>
  <c r="C21"/>
  <c r="B21"/>
  <c r="B26" s="1"/>
  <c r="B173" i="1"/>
  <c r="B161"/>
  <c r="B148"/>
  <c r="B142"/>
  <c r="B133"/>
  <c r="B124"/>
  <c r="B120"/>
  <c r="B112"/>
  <c r="B97"/>
  <c r="B86"/>
  <c r="B75"/>
  <c r="B63"/>
  <c r="B44"/>
  <c r="B37"/>
  <c r="B25"/>
  <c r="B16"/>
  <c r="H6" i="7" l="1"/>
  <c r="G25"/>
  <c r="H25"/>
  <c r="I25" s="1"/>
  <c r="J21" i="2"/>
  <c r="F25" i="7"/>
  <c r="J22" i="8"/>
  <c r="D21" i="2"/>
  <c r="F21"/>
  <c r="F22" i="8"/>
  <c r="D22"/>
</calcChain>
</file>

<file path=xl/sharedStrings.xml><?xml version="1.0" encoding="utf-8"?>
<sst xmlns="http://schemas.openxmlformats.org/spreadsheetml/2006/main" count="190" uniqueCount="58">
  <si>
    <t>พระนครศรีอยุธยา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</si>
  <si>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</si>
  <si>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</si>
  <si>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</si>
  <si>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</si>
  <si>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</si>
  <si>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</si>
  <si>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วังน้อย</t>
  </si>
  <si>
    <t>เสนา</t>
  </si>
  <si>
    <t>มหาราช</t>
  </si>
  <si>
    <t>บ้านแพรก</t>
  </si>
  <si>
    <t>ภาชี</t>
  </si>
  <si>
    <t>ลาดบัวหลวง</t>
  </si>
  <si>
    <t>บางซ้าย</t>
  </si>
  <si>
    <t>ท่าเรือ</t>
  </si>
  <si>
    <t>อุทัย</t>
  </si>
  <si>
    <t>รวมทั้งหมด</t>
  </si>
  <si>
    <t>UC</t>
  </si>
  <si>
    <t>Non UC</t>
  </si>
  <si>
    <t>wel</t>
  </si>
  <si>
    <t>uc</t>
  </si>
  <si>
    <t>ตาม Hmain_op</t>
  </si>
  <si>
    <t>ตาม address</t>
  </si>
  <si>
    <t>อำเภอ</t>
  </si>
  <si>
    <t xml:space="preserve">ข้อมูลประชากร  UC &amp; NonUCจังหวัดพระนครศรีอยุธยา </t>
  </si>
  <si>
    <t>จากฐานข้อมูลประชากร dbpop ณ เดือน กรกฎาคม 2556</t>
  </si>
  <si>
    <t>รายละเอียดการจัดสรรงบสร้างเสริมสุขภาพและป้องกันโรค (PPA) ปี 2557</t>
  </si>
  <si>
    <t>งบ PPA</t>
  </si>
  <si>
    <t>ปี 2557</t>
  </si>
  <si>
    <t>ที่</t>
  </si>
  <si>
    <t>วัดพระญาติฯ</t>
  </si>
  <si>
    <t>ศูนย์เวชฯ</t>
  </si>
  <si>
    <t>CUP</t>
  </si>
  <si>
    <t>จำนวนประชากร</t>
  </si>
  <si>
    <t>รวมจัดสรรงบ PPA</t>
  </si>
  <si>
    <t>วัดพระญาติ</t>
  </si>
  <si>
    <t>ศูนย์เวช</t>
  </si>
  <si>
    <t>ปรับ ปี 2557</t>
  </si>
  <si>
    <t>tsh/papsmear</t>
  </si>
  <si>
    <t>ตัดงบ 4 ล.</t>
  </si>
  <si>
    <t>DM+HT</t>
  </si>
  <si>
    <t>Pap+Via</t>
  </si>
  <si>
    <t>3 อ2ส</t>
  </si>
  <si>
    <t>แผนงานนมแม่</t>
  </si>
  <si>
    <t>อาหารปลอดภัย</t>
  </si>
  <si>
    <t>DHF</t>
  </si>
  <si>
    <t>อาชีวอนามัย</t>
  </si>
  <si>
    <t>เกษตร</t>
  </si>
  <si>
    <t>อุตสาฯ</t>
  </si>
  <si>
    <t>TSH</t>
  </si>
  <si>
    <t>รวมงบ PP</t>
  </si>
  <si>
    <t>ศุภมิตรเสนา</t>
  </si>
  <si>
    <t>ราชธานี</t>
  </si>
  <si>
    <t>โรจนเวช</t>
  </si>
  <si>
    <t xml:space="preserve"> วัดพระญาติการาม</t>
  </si>
  <si>
    <t>-</t>
  </si>
  <si>
    <t>บุหรี่ (รพ.)</t>
  </si>
  <si>
    <t>คงเหลือหลังตัด 4 ล้าน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</si>
</sst>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charset val="222"/>
    </font>
    <font>
      <sz val="9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3" fontId="1" fillId="4" borderId="1" xfId="1" applyFont="1" applyFill="1" applyBorder="1" applyAlignment="1">
      <alignment horizontal="center"/>
    </xf>
    <xf numFmtId="187" fontId="1" fillId="0" borderId="1" xfId="1" applyNumberFormat="1" applyFont="1" applyBorder="1" applyAlignment="1">
      <alignment horizontal="center"/>
    </xf>
    <xf numFmtId="187" fontId="2" fillId="5" borderId="1" xfId="1" applyNumberFormat="1" applyFont="1" applyFill="1" applyBorder="1" applyAlignment="1">
      <alignment horizontal="center"/>
    </xf>
    <xf numFmtId="2" fontId="1" fillId="0" borderId="0" xfId="0" applyNumberFormat="1" applyFont="1"/>
    <xf numFmtId="43" fontId="1" fillId="0" borderId="0" xfId="1" applyFo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87" fontId="2" fillId="6" borderId="1" xfId="1" applyNumberFormat="1" applyFont="1" applyFill="1" applyBorder="1" applyAlignment="1">
      <alignment horizontal="center"/>
    </xf>
    <xf numFmtId="43" fontId="2" fillId="6" borderId="1" xfId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43" fontId="1" fillId="0" borderId="1" xfId="1" applyFont="1" applyBorder="1"/>
    <xf numFmtId="43" fontId="1" fillId="0" borderId="1" xfId="0" applyNumberFormat="1" applyFont="1" applyBorder="1"/>
    <xf numFmtId="43" fontId="1" fillId="0" borderId="3" xfId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87" fontId="1" fillId="0" borderId="1" xfId="1" applyNumberFormat="1" applyFont="1" applyBorder="1"/>
    <xf numFmtId="43" fontId="1" fillId="7" borderId="1" xfId="1" applyFont="1" applyFill="1" applyBorder="1"/>
    <xf numFmtId="3" fontId="0" fillId="0" borderId="0" xfId="0" applyNumberFormat="1"/>
    <xf numFmtId="59" fontId="0" fillId="0" borderId="0" xfId="0" applyNumberFormat="1"/>
    <xf numFmtId="61" fontId="0" fillId="0" borderId="0" xfId="0" applyNumberFormat="1"/>
    <xf numFmtId="43" fontId="2" fillId="7" borderId="1" xfId="0" applyNumberFormat="1" applyFont="1" applyFill="1" applyBorder="1"/>
    <xf numFmtId="43" fontId="1" fillId="7" borderId="1" xfId="0" applyNumberFormat="1" applyFont="1" applyFill="1" applyBorder="1"/>
    <xf numFmtId="43" fontId="1" fillId="7" borderId="0" xfId="0" applyNumberFormat="1" applyFont="1" applyFill="1"/>
    <xf numFmtId="187" fontId="6" fillId="7" borderId="1" xfId="1" applyNumberFormat="1" applyFont="1" applyFill="1" applyBorder="1"/>
    <xf numFmtId="187" fontId="1" fillId="4" borderId="1" xfId="1" applyNumberFormat="1" applyFont="1" applyFill="1" applyBorder="1" applyAlignment="1">
      <alignment horizontal="center"/>
    </xf>
    <xf numFmtId="187" fontId="4" fillId="7" borderId="1" xfId="0" applyNumberFormat="1" applyFont="1" applyFill="1" applyBorder="1" applyAlignment="1">
      <alignment horizontal="center"/>
    </xf>
    <xf numFmtId="187" fontId="1" fillId="7" borderId="1" xfId="1" applyNumberFormat="1" applyFont="1" applyFill="1" applyBorder="1"/>
    <xf numFmtId="187" fontId="1" fillId="0" borderId="0" xfId="1" applyNumberFormat="1" applyFont="1"/>
    <xf numFmtId="43" fontId="1" fillId="7" borderId="1" xfId="1" applyNumberFormat="1" applyFont="1" applyFill="1" applyBorder="1"/>
    <xf numFmtId="43" fontId="1" fillId="0" borderId="1" xfId="1" applyNumberFormat="1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3"/>
  <sheetViews>
    <sheetView workbookViewId="0">
      <selection sqref="A1:XFD1048576"/>
    </sheetView>
  </sheetViews>
  <sheetFormatPr defaultRowHeight="14.25"/>
  <cols>
    <col min="1" max="1" width="24.125" customWidth="1"/>
  </cols>
  <sheetData>
    <row r="1" spans="1:2">
      <c r="A1" t="s">
        <v>0</v>
      </c>
      <c r="B1">
        <v>53052</v>
      </c>
    </row>
    <row r="2" spans="1:2">
      <c r="B2">
        <v>5810</v>
      </c>
    </row>
    <row r="3" spans="1:2">
      <c r="B3">
        <v>6911</v>
      </c>
    </row>
    <row r="4" spans="1:2">
      <c r="B4">
        <v>6963</v>
      </c>
    </row>
    <row r="5" spans="1:2">
      <c r="B5">
        <v>4205</v>
      </c>
    </row>
    <row r="6" spans="1:2">
      <c r="B6">
        <v>3897</v>
      </c>
    </row>
    <row r="7" spans="1:2">
      <c r="B7">
        <v>4014</v>
      </c>
    </row>
    <row r="8" spans="1:2">
      <c r="B8">
        <v>11115</v>
      </c>
    </row>
    <row r="9" spans="1:2">
      <c r="B9">
        <v>5382</v>
      </c>
    </row>
    <row r="10" spans="1:2">
      <c r="B10">
        <v>19885</v>
      </c>
    </row>
    <row r="11" spans="1:2">
      <c r="B11">
        <v>5045</v>
      </c>
    </row>
    <row r="12" spans="1:2">
      <c r="B12">
        <v>4713</v>
      </c>
    </row>
    <row r="13" spans="1:2">
      <c r="B13">
        <v>4989</v>
      </c>
    </row>
    <row r="14" spans="1:2">
      <c r="B14">
        <v>4175</v>
      </c>
    </row>
    <row r="15" spans="1:2">
      <c r="B15">
        <v>7209</v>
      </c>
    </row>
    <row r="16" spans="1:2">
      <c r="B16">
        <f>SUM(B1:B15)</f>
        <v>147365</v>
      </c>
    </row>
    <row r="17" spans="1:2">
      <c r="A17" t="s">
        <v>1</v>
      </c>
      <c r="B17">
        <v>7430</v>
      </c>
    </row>
    <row r="18" spans="1:2">
      <c r="B18">
        <v>7963</v>
      </c>
    </row>
    <row r="19" spans="1:2">
      <c r="B19">
        <v>5041</v>
      </c>
    </row>
    <row r="20" spans="1:2">
      <c r="B20">
        <v>4195</v>
      </c>
    </row>
    <row r="21" spans="1:2">
      <c r="B21">
        <v>2296</v>
      </c>
    </row>
    <row r="22" spans="1:2">
      <c r="B22">
        <v>3614</v>
      </c>
    </row>
    <row r="23" spans="1:2">
      <c r="B23">
        <v>2149</v>
      </c>
    </row>
    <row r="24" spans="1:2">
      <c r="B24">
        <v>3347</v>
      </c>
    </row>
    <row r="25" spans="1:2">
      <c r="B25">
        <f>SUM(B17:B24)</f>
        <v>36035</v>
      </c>
    </row>
    <row r="26" spans="1:2">
      <c r="A26" t="s">
        <v>2</v>
      </c>
      <c r="B26">
        <v>2563</v>
      </c>
    </row>
    <row r="27" spans="1:2">
      <c r="B27">
        <v>2093</v>
      </c>
    </row>
    <row r="28" spans="1:2">
      <c r="B28">
        <v>3600</v>
      </c>
    </row>
    <row r="29" spans="1:2">
      <c r="B29">
        <v>2892</v>
      </c>
    </row>
    <row r="30" spans="1:2">
      <c r="B30">
        <v>3367</v>
      </c>
    </row>
    <row r="31" spans="1:2">
      <c r="B31">
        <v>10326</v>
      </c>
    </row>
    <row r="32" spans="1:2">
      <c r="B32">
        <v>5575</v>
      </c>
    </row>
    <row r="33" spans="1:2">
      <c r="B33">
        <v>7002</v>
      </c>
    </row>
    <row r="34" spans="1:2">
      <c r="B34">
        <v>5250</v>
      </c>
    </row>
    <row r="35" spans="1:2">
      <c r="B35">
        <v>2773</v>
      </c>
    </row>
    <row r="36" spans="1:2">
      <c r="B36">
        <v>3019</v>
      </c>
    </row>
    <row r="37" spans="1:2">
      <c r="B37">
        <f>SUM(B26:B36)</f>
        <v>48460</v>
      </c>
    </row>
    <row r="38" spans="1:2">
      <c r="A38" t="s">
        <v>3</v>
      </c>
      <c r="B38">
        <v>11513</v>
      </c>
    </row>
    <row r="39" spans="1:2">
      <c r="B39">
        <v>8719</v>
      </c>
    </row>
    <row r="40" spans="1:2">
      <c r="B40">
        <v>2943</v>
      </c>
    </row>
    <row r="41" spans="1:2">
      <c r="B41">
        <v>2255</v>
      </c>
    </row>
    <row r="42" spans="1:2">
      <c r="B42">
        <v>4332</v>
      </c>
    </row>
    <row r="43" spans="1:2">
      <c r="B43">
        <v>6009</v>
      </c>
    </row>
    <row r="44" spans="1:2">
      <c r="B44">
        <f>SUM(B38:B43)</f>
        <v>35771</v>
      </c>
    </row>
    <row r="45" spans="1:2">
      <c r="A45" t="s">
        <v>4</v>
      </c>
      <c r="B45">
        <v>7016</v>
      </c>
    </row>
    <row r="46" spans="1:2">
      <c r="B46">
        <v>7500</v>
      </c>
    </row>
    <row r="47" spans="1:2">
      <c r="B47">
        <v>8962</v>
      </c>
    </row>
    <row r="48" spans="1:2">
      <c r="B48">
        <v>8039</v>
      </c>
    </row>
    <row r="49" spans="1:2">
      <c r="B49">
        <v>9207</v>
      </c>
    </row>
    <row r="50" spans="1:2">
      <c r="B50">
        <v>4798</v>
      </c>
    </row>
    <row r="51" spans="1:2">
      <c r="B51">
        <v>3431</v>
      </c>
    </row>
    <row r="52" spans="1:2">
      <c r="B52">
        <v>2980</v>
      </c>
    </row>
    <row r="53" spans="1:2">
      <c r="B53">
        <v>2193</v>
      </c>
    </row>
    <row r="54" spans="1:2">
      <c r="B54">
        <v>2357</v>
      </c>
    </row>
    <row r="55" spans="1:2">
      <c r="B55">
        <v>2947</v>
      </c>
    </row>
    <row r="56" spans="1:2">
      <c r="B56">
        <v>11497</v>
      </c>
    </row>
    <row r="57" spans="1:2">
      <c r="B57">
        <v>2100</v>
      </c>
    </row>
    <row r="58" spans="1:2">
      <c r="B58">
        <v>2455</v>
      </c>
    </row>
    <row r="59" spans="1:2">
      <c r="B59">
        <v>7738</v>
      </c>
    </row>
    <row r="60" spans="1:2">
      <c r="B60">
        <v>7788</v>
      </c>
    </row>
    <row r="61" spans="1:2">
      <c r="B61">
        <v>4156</v>
      </c>
    </row>
    <row r="62" spans="1:2">
      <c r="B62">
        <v>4484</v>
      </c>
    </row>
    <row r="63" spans="1:2">
      <c r="B63">
        <f>SUM(B45:B62)</f>
        <v>99648</v>
      </c>
    </row>
    <row r="64" spans="1:2">
      <c r="A64" t="s">
        <v>5</v>
      </c>
      <c r="B64">
        <v>2230</v>
      </c>
    </row>
    <row r="65" spans="1:2">
      <c r="B65">
        <v>3620</v>
      </c>
    </row>
    <row r="66" spans="1:2">
      <c r="B66">
        <v>4242</v>
      </c>
    </row>
    <row r="67" spans="1:2">
      <c r="B67">
        <v>4287</v>
      </c>
    </row>
    <row r="68" spans="1:2">
      <c r="B68">
        <v>3766</v>
      </c>
    </row>
    <row r="69" spans="1:2">
      <c r="B69">
        <v>4441</v>
      </c>
    </row>
    <row r="70" spans="1:2">
      <c r="B70">
        <v>2143</v>
      </c>
    </row>
    <row r="71" spans="1:2">
      <c r="B71">
        <v>5898</v>
      </c>
    </row>
    <row r="72" spans="1:2">
      <c r="B72">
        <v>4617</v>
      </c>
    </row>
    <row r="73" spans="1:2">
      <c r="B73">
        <v>5584</v>
      </c>
    </row>
    <row r="74" spans="1:2">
      <c r="B74">
        <v>3078</v>
      </c>
    </row>
    <row r="75" spans="1:2">
      <c r="B75">
        <f>SUM(B64:B74)</f>
        <v>43906</v>
      </c>
    </row>
    <row r="76" spans="1:2">
      <c r="A76" t="s">
        <v>6</v>
      </c>
      <c r="B76">
        <v>3344</v>
      </c>
    </row>
    <row r="77" spans="1:2">
      <c r="B77">
        <v>3420</v>
      </c>
    </row>
    <row r="78" spans="1:2">
      <c r="B78">
        <v>2376</v>
      </c>
    </row>
    <row r="79" spans="1:2">
      <c r="B79">
        <v>11955</v>
      </c>
    </row>
    <row r="80" spans="1:2">
      <c r="B80">
        <v>8176</v>
      </c>
    </row>
    <row r="81" spans="1:2">
      <c r="B81">
        <v>2563</v>
      </c>
    </row>
    <row r="82" spans="1:2">
      <c r="B82">
        <v>2192</v>
      </c>
    </row>
    <row r="83" spans="1:2">
      <c r="B83">
        <v>2608</v>
      </c>
    </row>
    <row r="84" spans="1:2">
      <c r="B84">
        <v>5567</v>
      </c>
    </row>
    <row r="85" spans="1:2">
      <c r="B85">
        <v>2236</v>
      </c>
    </row>
    <row r="86" spans="1:2">
      <c r="B86">
        <f>SUM(B76:B85)</f>
        <v>44437</v>
      </c>
    </row>
    <row r="87" spans="1:2">
      <c r="A87" t="s">
        <v>7</v>
      </c>
      <c r="B87">
        <v>5730</v>
      </c>
    </row>
    <row r="88" spans="1:2">
      <c r="B88">
        <v>5056</v>
      </c>
    </row>
    <row r="89" spans="1:2">
      <c r="B89">
        <v>12177</v>
      </c>
    </row>
    <row r="90" spans="1:2">
      <c r="B90">
        <v>3443</v>
      </c>
    </row>
    <row r="91" spans="1:2">
      <c r="B91">
        <v>4535</v>
      </c>
    </row>
    <row r="92" spans="1:2">
      <c r="B92">
        <v>19719</v>
      </c>
    </row>
    <row r="93" spans="1:2">
      <c r="B93">
        <v>2379</v>
      </c>
    </row>
    <row r="94" spans="1:2">
      <c r="B94">
        <v>3929</v>
      </c>
    </row>
    <row r="95" spans="1:2">
      <c r="B95">
        <v>4759</v>
      </c>
    </row>
    <row r="96" spans="1:2">
      <c r="B96">
        <v>7895</v>
      </c>
    </row>
    <row r="97" spans="1:2">
      <c r="B97">
        <f>SUM(B87:B96)</f>
        <v>69622</v>
      </c>
    </row>
    <row r="98" spans="1:2">
      <c r="A98" t="s">
        <v>8</v>
      </c>
      <c r="B98">
        <v>12295</v>
      </c>
    </row>
    <row r="99" spans="1:2">
      <c r="B99">
        <v>6566</v>
      </c>
    </row>
    <row r="100" spans="1:2">
      <c r="B100">
        <v>3370</v>
      </c>
    </row>
    <row r="101" spans="1:2">
      <c r="B101">
        <v>2556</v>
      </c>
    </row>
    <row r="102" spans="1:2">
      <c r="B102">
        <v>3130</v>
      </c>
    </row>
    <row r="103" spans="1:2">
      <c r="B103">
        <v>4526</v>
      </c>
    </row>
    <row r="104" spans="1:2">
      <c r="B104">
        <v>7326</v>
      </c>
    </row>
    <row r="105" spans="1:2">
      <c r="B105">
        <v>7127</v>
      </c>
    </row>
    <row r="106" spans="1:2">
      <c r="B106">
        <v>3367</v>
      </c>
    </row>
    <row r="107" spans="1:2">
      <c r="B107">
        <v>3784</v>
      </c>
    </row>
    <row r="108" spans="1:2">
      <c r="B108">
        <v>5811</v>
      </c>
    </row>
    <row r="109" spans="1:2">
      <c r="B109">
        <v>3845</v>
      </c>
    </row>
    <row r="110" spans="1:2">
      <c r="B110">
        <v>3886</v>
      </c>
    </row>
    <row r="111" spans="1:2">
      <c r="B111">
        <v>6006</v>
      </c>
    </row>
    <row r="112" spans="1:2">
      <c r="B112">
        <f>SUM(B98:B111)</f>
        <v>73595</v>
      </c>
    </row>
    <row r="113" spans="1:2">
      <c r="A113" t="s">
        <v>9</v>
      </c>
      <c r="B113">
        <v>3333</v>
      </c>
    </row>
    <row r="114" spans="1:2">
      <c r="B114">
        <v>6510</v>
      </c>
    </row>
    <row r="115" spans="1:2">
      <c r="B115">
        <v>3933</v>
      </c>
    </row>
    <row r="116" spans="1:2">
      <c r="B116">
        <v>4905</v>
      </c>
    </row>
    <row r="117" spans="1:2">
      <c r="B117">
        <v>2391</v>
      </c>
    </row>
    <row r="118" spans="1:2">
      <c r="B118">
        <v>2280</v>
      </c>
    </row>
    <row r="119" spans="1:2">
      <c r="B119">
        <v>2136</v>
      </c>
    </row>
    <row r="120" spans="1:2">
      <c r="B120">
        <f>SUM(B113:B119)</f>
        <v>25488</v>
      </c>
    </row>
    <row r="121" spans="1:2">
      <c r="A121" t="s">
        <v>10</v>
      </c>
      <c r="B121">
        <v>2404</v>
      </c>
    </row>
    <row r="122" spans="1:2">
      <c r="B122">
        <v>4300</v>
      </c>
    </row>
    <row r="123" spans="1:2">
      <c r="B123">
        <v>3100</v>
      </c>
    </row>
    <row r="124" spans="1:2">
      <c r="B124">
        <f>SUM(B121:B123)</f>
        <v>9804</v>
      </c>
    </row>
    <row r="125" spans="1:2">
      <c r="A125" t="s">
        <v>11</v>
      </c>
      <c r="B125">
        <v>5280</v>
      </c>
    </row>
    <row r="126" spans="1:2">
      <c r="B126">
        <v>3222</v>
      </c>
    </row>
    <row r="127" spans="1:2">
      <c r="B127">
        <v>4556</v>
      </c>
    </row>
    <row r="128" spans="1:2">
      <c r="B128">
        <v>4849</v>
      </c>
    </row>
    <row r="129" spans="1:2">
      <c r="B129">
        <v>4481</v>
      </c>
    </row>
    <row r="130" spans="1:2">
      <c r="B130">
        <v>3010</v>
      </c>
    </row>
    <row r="131" spans="1:2">
      <c r="B131">
        <v>2905</v>
      </c>
    </row>
    <row r="132" spans="1:2">
      <c r="B132">
        <v>7020</v>
      </c>
    </row>
    <row r="133" spans="1:2">
      <c r="B133">
        <f>SUM(B125:B132)</f>
        <v>35323</v>
      </c>
    </row>
    <row r="134" spans="1:2">
      <c r="A134" t="s">
        <v>12</v>
      </c>
      <c r="B134">
        <v>6570</v>
      </c>
    </row>
    <row r="135" spans="1:2">
      <c r="B135">
        <v>3258</v>
      </c>
    </row>
    <row r="136" spans="1:2">
      <c r="B136">
        <v>6777</v>
      </c>
    </row>
    <row r="137" spans="1:2">
      <c r="B137">
        <v>4190</v>
      </c>
    </row>
    <row r="138" spans="1:2">
      <c r="B138">
        <v>6090</v>
      </c>
    </row>
    <row r="139" spans="1:2">
      <c r="B139">
        <v>5675</v>
      </c>
    </row>
    <row r="140" spans="1:2">
      <c r="B140">
        <v>5406</v>
      </c>
    </row>
    <row r="141" spans="1:2">
      <c r="B141">
        <v>5487</v>
      </c>
    </row>
    <row r="142" spans="1:2">
      <c r="B142">
        <f>SUM(B134:B141)</f>
        <v>43453</v>
      </c>
    </row>
    <row r="143" spans="1:2">
      <c r="A143" t="s">
        <v>13</v>
      </c>
      <c r="B143">
        <v>2694</v>
      </c>
    </row>
    <row r="144" spans="1:2">
      <c r="A144" t="s">
        <v>13</v>
      </c>
      <c r="B144">
        <v>5416</v>
      </c>
    </row>
    <row r="145" spans="1:2">
      <c r="B145">
        <v>4427</v>
      </c>
    </row>
    <row r="146" spans="1:2">
      <c r="B146">
        <v>2680</v>
      </c>
    </row>
    <row r="147" spans="1:2">
      <c r="B147">
        <v>5370</v>
      </c>
    </row>
    <row r="148" spans="1:2">
      <c r="B148">
        <f>SUM(B143:B147)</f>
        <v>20587</v>
      </c>
    </row>
    <row r="149" spans="1:2">
      <c r="A149" t="s">
        <v>15</v>
      </c>
      <c r="B149">
        <v>6619</v>
      </c>
    </row>
    <row r="150" spans="1:2">
      <c r="B150">
        <v>4659</v>
      </c>
    </row>
    <row r="151" spans="1:2">
      <c r="B151">
        <v>3196</v>
      </c>
    </row>
    <row r="152" spans="1:2">
      <c r="B152">
        <v>4454</v>
      </c>
    </row>
    <row r="153" spans="1:2">
      <c r="B153">
        <v>4435</v>
      </c>
    </row>
    <row r="154" spans="1:2">
      <c r="B154">
        <v>7027</v>
      </c>
    </row>
    <row r="155" spans="1:2">
      <c r="B155">
        <v>2314</v>
      </c>
    </row>
    <row r="156" spans="1:2">
      <c r="B156">
        <v>3732</v>
      </c>
    </row>
    <row r="157" spans="1:2">
      <c r="B157">
        <v>4626</v>
      </c>
    </row>
    <row r="158" spans="1:2">
      <c r="B158">
        <v>3234</v>
      </c>
    </row>
    <row r="159" spans="1:2">
      <c r="B159">
        <v>2729</v>
      </c>
    </row>
    <row r="160" spans="1:2">
      <c r="B160">
        <v>4815</v>
      </c>
    </row>
    <row r="161" spans="1:2">
      <c r="B161">
        <f>SUM(B149:B160)</f>
        <v>51840</v>
      </c>
    </row>
    <row r="162" spans="1:2">
      <c r="A162" t="s">
        <v>14</v>
      </c>
      <c r="B162">
        <v>9530</v>
      </c>
    </row>
    <row r="163" spans="1:2">
      <c r="B163">
        <v>3141</v>
      </c>
    </row>
    <row r="164" spans="1:2">
      <c r="B164">
        <v>3941</v>
      </c>
    </row>
    <row r="165" spans="1:2">
      <c r="B165">
        <v>3028</v>
      </c>
    </row>
    <row r="166" spans="1:2">
      <c r="B166">
        <v>2916</v>
      </c>
    </row>
    <row r="167" spans="1:2">
      <c r="B167">
        <v>3567</v>
      </c>
    </row>
    <row r="168" spans="1:2">
      <c r="B168">
        <v>5108</v>
      </c>
    </row>
    <row r="169" spans="1:2">
      <c r="B169">
        <v>4454</v>
      </c>
    </row>
    <row r="170" spans="1:2">
      <c r="B170">
        <v>2973</v>
      </c>
    </row>
    <row r="171" spans="1:2">
      <c r="B171">
        <v>3395</v>
      </c>
    </row>
    <row r="172" spans="1:2">
      <c r="B172">
        <v>7139</v>
      </c>
    </row>
    <row r="173" spans="1:2">
      <c r="B173">
        <f>SUM(B162:B172)</f>
        <v>49192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B5" sqref="B5"/>
    </sheetView>
  </sheetViews>
  <sheetFormatPr defaultRowHeight="20.25"/>
  <cols>
    <col min="1" max="1" width="24.125" style="3" customWidth="1"/>
    <col min="2" max="2" width="14.625" style="5" customWidth="1"/>
    <col min="3" max="3" width="14.5" style="5" customWidth="1"/>
    <col min="4" max="4" width="11.375" style="5" customWidth="1"/>
    <col min="5" max="5" width="12.5" style="5" customWidth="1"/>
    <col min="6" max="6" width="13.125" style="5" customWidth="1"/>
    <col min="7" max="7" width="27.5" style="16" customWidth="1"/>
    <col min="8" max="10" width="9" style="4"/>
    <col min="11" max="16384" width="9" style="3"/>
  </cols>
  <sheetData>
    <row r="1" spans="1:10">
      <c r="A1" s="51" t="s">
        <v>24</v>
      </c>
      <c r="B1" s="51"/>
      <c r="C1" s="51"/>
      <c r="D1" s="51"/>
      <c r="E1" s="51"/>
      <c r="F1" s="51"/>
    </row>
    <row r="2" spans="1:10">
      <c r="A2" s="52" t="s">
        <v>25</v>
      </c>
      <c r="B2" s="52"/>
      <c r="C2" s="52"/>
      <c r="D2" s="52"/>
      <c r="E2" s="52"/>
      <c r="F2" s="52"/>
      <c r="G2" s="26"/>
    </row>
    <row r="3" spans="1:10">
      <c r="A3" s="6" t="s">
        <v>23</v>
      </c>
      <c r="B3" s="7" t="s">
        <v>16</v>
      </c>
      <c r="C3" s="10" t="s">
        <v>17</v>
      </c>
      <c r="D3" s="10" t="s">
        <v>18</v>
      </c>
      <c r="E3" s="7" t="s">
        <v>17</v>
      </c>
      <c r="F3" s="7" t="s">
        <v>18</v>
      </c>
      <c r="G3" s="27"/>
      <c r="H3" s="4" t="s">
        <v>19</v>
      </c>
      <c r="I3" s="4" t="s">
        <v>20</v>
      </c>
    </row>
    <row r="4" spans="1:10">
      <c r="A4" s="8"/>
      <c r="B4" s="9"/>
      <c r="C4" s="11" t="s">
        <v>21</v>
      </c>
      <c r="D4" s="11"/>
      <c r="E4" s="9" t="s">
        <v>22</v>
      </c>
      <c r="F4" s="9"/>
      <c r="G4" s="27"/>
    </row>
    <row r="5" spans="1:10">
      <c r="A5" s="1" t="s">
        <v>0</v>
      </c>
      <c r="B5" s="2">
        <v>147365</v>
      </c>
      <c r="C5" s="12">
        <v>111254</v>
      </c>
      <c r="D5" s="12">
        <f>SUM(B5-C5)</f>
        <v>36111</v>
      </c>
      <c r="E5" s="2">
        <v>97866</v>
      </c>
      <c r="F5" s="2">
        <f>SUM(B5-E5)</f>
        <v>49499</v>
      </c>
      <c r="G5" s="26"/>
      <c r="H5" s="4">
        <v>55101</v>
      </c>
      <c r="I5" s="4">
        <v>42765</v>
      </c>
      <c r="J5" s="4">
        <f>SUM(H5:I5)</f>
        <v>97866</v>
      </c>
    </row>
    <row r="6" spans="1:10">
      <c r="A6" s="1" t="s">
        <v>14</v>
      </c>
      <c r="B6" s="2">
        <v>49192</v>
      </c>
      <c r="C6" s="12">
        <v>29170</v>
      </c>
      <c r="D6" s="12">
        <f t="shared" ref="D6:D21" si="0">SUM(B6-C6)</f>
        <v>20022</v>
      </c>
      <c r="E6" s="2">
        <v>28208</v>
      </c>
      <c r="F6" s="2">
        <f t="shared" ref="F6:F21" si="1">SUM(B6-E6)</f>
        <v>20984</v>
      </c>
      <c r="G6" s="26"/>
      <c r="H6" s="4">
        <v>16129</v>
      </c>
      <c r="I6" s="4">
        <v>12079</v>
      </c>
      <c r="J6" s="4">
        <f t="shared" ref="J6:J20" si="2">SUM(H6:I6)</f>
        <v>28208</v>
      </c>
    </row>
    <row r="7" spans="1:10">
      <c r="A7" s="1" t="s">
        <v>1</v>
      </c>
      <c r="B7" s="2">
        <v>36035</v>
      </c>
      <c r="C7" s="12">
        <v>25370</v>
      </c>
      <c r="D7" s="12">
        <f t="shared" si="0"/>
        <v>10665</v>
      </c>
      <c r="E7" s="2">
        <v>22305</v>
      </c>
      <c r="F7" s="2">
        <f t="shared" si="1"/>
        <v>13730</v>
      </c>
      <c r="G7" s="26"/>
      <c r="H7" s="4">
        <v>12719</v>
      </c>
      <c r="I7" s="4">
        <v>9586</v>
      </c>
      <c r="J7" s="4">
        <f t="shared" si="2"/>
        <v>22305</v>
      </c>
    </row>
    <row r="8" spans="1:10">
      <c r="A8" s="1" t="s">
        <v>2</v>
      </c>
      <c r="B8" s="2">
        <v>48460</v>
      </c>
      <c r="C8" s="12">
        <v>19083</v>
      </c>
      <c r="D8" s="12">
        <f t="shared" si="0"/>
        <v>29377</v>
      </c>
      <c r="E8" s="2">
        <v>30081</v>
      </c>
      <c r="F8" s="2">
        <f t="shared" si="1"/>
        <v>18379</v>
      </c>
      <c r="G8" s="26"/>
      <c r="H8" s="4">
        <v>16099</v>
      </c>
      <c r="I8" s="4">
        <v>13982</v>
      </c>
      <c r="J8" s="4">
        <f t="shared" si="2"/>
        <v>30081</v>
      </c>
    </row>
    <row r="9" spans="1:10">
      <c r="A9" s="1" t="s">
        <v>3</v>
      </c>
      <c r="B9" s="2">
        <v>35771</v>
      </c>
      <c r="C9" s="12">
        <v>18055</v>
      </c>
      <c r="D9" s="12">
        <f t="shared" si="0"/>
        <v>17716</v>
      </c>
      <c r="E9" s="2">
        <v>21232</v>
      </c>
      <c r="F9" s="2">
        <f t="shared" si="1"/>
        <v>14539</v>
      </c>
      <c r="G9" s="26"/>
      <c r="H9" s="4">
        <v>11558</v>
      </c>
      <c r="I9" s="4">
        <v>9674</v>
      </c>
      <c r="J9" s="4">
        <f t="shared" si="2"/>
        <v>21232</v>
      </c>
    </row>
    <row r="10" spans="1:10">
      <c r="A10" s="1" t="s">
        <v>4</v>
      </c>
      <c r="B10" s="2">
        <v>99648</v>
      </c>
      <c r="C10" s="12">
        <v>51612</v>
      </c>
      <c r="D10" s="12">
        <f t="shared" si="0"/>
        <v>48036</v>
      </c>
      <c r="E10" s="2">
        <v>49030</v>
      </c>
      <c r="F10" s="2">
        <f t="shared" si="1"/>
        <v>50618</v>
      </c>
      <c r="G10" s="26"/>
      <c r="H10" s="4">
        <v>27029</v>
      </c>
      <c r="I10" s="4">
        <v>22001</v>
      </c>
      <c r="J10" s="4">
        <f t="shared" si="2"/>
        <v>49030</v>
      </c>
    </row>
    <row r="11" spans="1:10">
      <c r="A11" s="1" t="s">
        <v>5</v>
      </c>
      <c r="B11" s="2">
        <v>43906</v>
      </c>
      <c r="C11" s="12">
        <v>22132</v>
      </c>
      <c r="D11" s="12">
        <f t="shared" si="0"/>
        <v>21774</v>
      </c>
      <c r="E11" s="2">
        <v>25926</v>
      </c>
      <c r="F11" s="2">
        <f t="shared" si="1"/>
        <v>17980</v>
      </c>
      <c r="G11" s="26"/>
      <c r="H11" s="4">
        <v>14076</v>
      </c>
      <c r="I11" s="4">
        <v>11850</v>
      </c>
      <c r="J11" s="4">
        <f t="shared" si="2"/>
        <v>25926</v>
      </c>
    </row>
    <row r="12" spans="1:10">
      <c r="A12" s="1" t="s">
        <v>6</v>
      </c>
      <c r="B12" s="2">
        <v>44437</v>
      </c>
      <c r="C12" s="12">
        <v>26931</v>
      </c>
      <c r="D12" s="12">
        <f t="shared" si="0"/>
        <v>17506</v>
      </c>
      <c r="E12" s="2">
        <v>26860</v>
      </c>
      <c r="F12" s="2">
        <f t="shared" si="1"/>
        <v>17577</v>
      </c>
      <c r="G12" s="26"/>
      <c r="H12" s="4">
        <v>14502</v>
      </c>
      <c r="I12" s="4">
        <v>12358</v>
      </c>
      <c r="J12" s="4">
        <f t="shared" si="2"/>
        <v>26860</v>
      </c>
    </row>
    <row r="13" spans="1:10">
      <c r="A13" s="1" t="s">
        <v>11</v>
      </c>
      <c r="B13" s="2">
        <v>35323</v>
      </c>
      <c r="C13" s="12">
        <v>21395</v>
      </c>
      <c r="D13" s="12">
        <f t="shared" si="0"/>
        <v>13928</v>
      </c>
      <c r="E13" s="2">
        <v>19454</v>
      </c>
      <c r="F13" s="2">
        <f t="shared" si="1"/>
        <v>15869</v>
      </c>
      <c r="G13" s="26"/>
      <c r="H13" s="4">
        <v>10710</v>
      </c>
      <c r="I13" s="4">
        <v>8744</v>
      </c>
      <c r="J13" s="4">
        <f t="shared" si="2"/>
        <v>19454</v>
      </c>
    </row>
    <row r="14" spans="1:10">
      <c r="A14" s="1" t="s">
        <v>12</v>
      </c>
      <c r="B14" s="2">
        <v>43453</v>
      </c>
      <c r="C14" s="12">
        <v>23020</v>
      </c>
      <c r="D14" s="12">
        <f t="shared" si="0"/>
        <v>20433</v>
      </c>
      <c r="E14" s="2">
        <v>26620</v>
      </c>
      <c r="F14" s="2">
        <f t="shared" si="1"/>
        <v>16833</v>
      </c>
      <c r="G14" s="26"/>
      <c r="H14" s="4">
        <v>13356</v>
      </c>
      <c r="I14" s="4">
        <v>13264</v>
      </c>
      <c r="J14" s="4">
        <f t="shared" si="2"/>
        <v>26620</v>
      </c>
    </row>
    <row r="15" spans="1:10">
      <c r="A15" s="1" t="s">
        <v>7</v>
      </c>
      <c r="B15" s="2">
        <v>69622</v>
      </c>
      <c r="C15" s="12">
        <v>41362</v>
      </c>
      <c r="D15" s="12">
        <f t="shared" si="0"/>
        <v>28260</v>
      </c>
      <c r="E15" s="2">
        <v>40725</v>
      </c>
      <c r="F15" s="2">
        <f t="shared" si="1"/>
        <v>28897</v>
      </c>
      <c r="G15" s="26"/>
      <c r="H15" s="4">
        <v>22031</v>
      </c>
      <c r="I15" s="4">
        <v>18694</v>
      </c>
      <c r="J15" s="4">
        <f t="shared" si="2"/>
        <v>40725</v>
      </c>
    </row>
    <row r="16" spans="1:10">
      <c r="A16" s="1" t="s">
        <v>8</v>
      </c>
      <c r="B16" s="2">
        <v>73595</v>
      </c>
      <c r="C16" s="12">
        <v>60262</v>
      </c>
      <c r="D16" s="12">
        <f t="shared" si="0"/>
        <v>13333</v>
      </c>
      <c r="E16" s="2">
        <v>44723</v>
      </c>
      <c r="F16" s="2">
        <f t="shared" si="1"/>
        <v>28872</v>
      </c>
      <c r="G16" s="26"/>
      <c r="H16" s="4">
        <v>23467</v>
      </c>
      <c r="I16" s="4">
        <v>21256</v>
      </c>
      <c r="J16" s="4">
        <f t="shared" si="2"/>
        <v>44723</v>
      </c>
    </row>
    <row r="17" spans="1:10">
      <c r="A17" s="1" t="s">
        <v>13</v>
      </c>
      <c r="B17" s="2">
        <v>20587</v>
      </c>
      <c r="C17" s="12">
        <v>11437</v>
      </c>
      <c r="D17" s="12">
        <f t="shared" si="0"/>
        <v>9150</v>
      </c>
      <c r="E17" s="2">
        <v>12801</v>
      </c>
      <c r="F17" s="2">
        <f t="shared" si="1"/>
        <v>7786</v>
      </c>
      <c r="G17" s="26"/>
      <c r="H17" s="4">
        <v>6621</v>
      </c>
      <c r="I17" s="4">
        <v>6180</v>
      </c>
      <c r="J17" s="4">
        <f t="shared" si="2"/>
        <v>12801</v>
      </c>
    </row>
    <row r="18" spans="1:10">
      <c r="A18" s="1" t="s">
        <v>15</v>
      </c>
      <c r="B18" s="2">
        <v>51840</v>
      </c>
      <c r="C18" s="12">
        <v>28648</v>
      </c>
      <c r="D18" s="12">
        <f t="shared" si="0"/>
        <v>23192</v>
      </c>
      <c r="E18" s="2">
        <v>29018</v>
      </c>
      <c r="F18" s="2">
        <f t="shared" si="1"/>
        <v>22822</v>
      </c>
      <c r="G18" s="26"/>
      <c r="H18" s="4">
        <v>16355</v>
      </c>
      <c r="I18" s="4">
        <v>12663</v>
      </c>
      <c r="J18" s="4">
        <f t="shared" si="2"/>
        <v>29018</v>
      </c>
    </row>
    <row r="19" spans="1:10">
      <c r="A19" s="1" t="s">
        <v>9</v>
      </c>
      <c r="B19" s="2">
        <v>25488</v>
      </c>
      <c r="C19" s="12">
        <v>14961</v>
      </c>
      <c r="D19" s="12">
        <f t="shared" si="0"/>
        <v>10527</v>
      </c>
      <c r="E19" s="2">
        <v>14534</v>
      </c>
      <c r="F19" s="2">
        <f t="shared" si="1"/>
        <v>10954</v>
      </c>
      <c r="G19" s="26"/>
      <c r="H19" s="4">
        <v>7744</v>
      </c>
      <c r="I19" s="4">
        <v>6790</v>
      </c>
      <c r="J19" s="4">
        <f t="shared" si="2"/>
        <v>14534</v>
      </c>
    </row>
    <row r="20" spans="1:10">
      <c r="A20" s="1" t="s">
        <v>10</v>
      </c>
      <c r="B20" s="2">
        <v>9804</v>
      </c>
      <c r="C20" s="12">
        <v>5923</v>
      </c>
      <c r="D20" s="12">
        <f t="shared" si="0"/>
        <v>3881</v>
      </c>
      <c r="E20" s="2">
        <v>5566</v>
      </c>
      <c r="F20" s="2">
        <f t="shared" si="1"/>
        <v>4238</v>
      </c>
      <c r="G20" s="26"/>
      <c r="H20" s="4">
        <v>3021</v>
      </c>
      <c r="I20" s="4">
        <v>2545</v>
      </c>
      <c r="J20" s="4">
        <f t="shared" si="2"/>
        <v>5566</v>
      </c>
    </row>
    <row r="21" spans="1:10">
      <c r="A21" s="14" t="s">
        <v>16</v>
      </c>
      <c r="B21" s="15">
        <f>SUM(B5:B20)</f>
        <v>834526</v>
      </c>
      <c r="C21" s="15">
        <f>SUM(C5:C20)</f>
        <v>510615</v>
      </c>
      <c r="D21" s="15">
        <f t="shared" si="0"/>
        <v>323911</v>
      </c>
      <c r="E21" s="15">
        <f>SUM(E5:E20)</f>
        <v>494949</v>
      </c>
      <c r="F21" s="15">
        <f t="shared" si="1"/>
        <v>339577</v>
      </c>
      <c r="G21" s="28"/>
      <c r="J21" s="4">
        <f>SUM(J5:J20)</f>
        <v>494949</v>
      </c>
    </row>
    <row r="26" spans="1:10">
      <c r="B26" s="5">
        <f>SUM(B5:B23)</f>
        <v>1669052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A5" sqref="A5"/>
    </sheetView>
  </sheetViews>
  <sheetFormatPr defaultRowHeight="20.25"/>
  <cols>
    <col min="1" max="1" width="24.125" style="3" customWidth="1"/>
    <col min="2" max="2" width="14.625" style="16" customWidth="1"/>
    <col min="3" max="3" width="14.5" style="16" customWidth="1"/>
    <col min="4" max="4" width="11.375" style="16" customWidth="1"/>
    <col min="5" max="5" width="12.5" style="16" customWidth="1"/>
    <col min="6" max="6" width="13.125" style="16" customWidth="1"/>
    <col min="7" max="7" width="30.5" style="16" customWidth="1"/>
    <col min="8" max="10" width="9" style="4"/>
    <col min="11" max="16384" width="9" style="3"/>
  </cols>
  <sheetData>
    <row r="1" spans="1:10">
      <c r="A1" s="51" t="s">
        <v>24</v>
      </c>
      <c r="B1" s="51"/>
      <c r="C1" s="51"/>
      <c r="D1" s="51"/>
      <c r="E1" s="51"/>
      <c r="F1" s="51"/>
    </row>
    <row r="2" spans="1:10">
      <c r="A2" s="52" t="s">
        <v>25</v>
      </c>
      <c r="B2" s="52"/>
      <c r="C2" s="52"/>
      <c r="D2" s="52"/>
      <c r="E2" s="52"/>
      <c r="F2" s="52"/>
      <c r="G2" s="26"/>
    </row>
    <row r="3" spans="1:10">
      <c r="A3" s="6" t="s">
        <v>23</v>
      </c>
      <c r="B3" s="7" t="s">
        <v>16</v>
      </c>
      <c r="C3" s="10" t="s">
        <v>17</v>
      </c>
      <c r="D3" s="10" t="s">
        <v>18</v>
      </c>
      <c r="E3" s="7" t="s">
        <v>17</v>
      </c>
      <c r="F3" s="7" t="s">
        <v>18</v>
      </c>
      <c r="G3" s="27"/>
      <c r="H3" s="4" t="s">
        <v>19</v>
      </c>
      <c r="I3" s="4" t="s">
        <v>20</v>
      </c>
    </row>
    <row r="4" spans="1:10">
      <c r="A4" s="8"/>
      <c r="B4" s="9"/>
      <c r="C4" s="11" t="s">
        <v>21</v>
      </c>
      <c r="D4" s="11"/>
      <c r="E4" s="9" t="s">
        <v>22</v>
      </c>
      <c r="F4" s="9"/>
      <c r="G4" s="27"/>
    </row>
    <row r="5" spans="1:10">
      <c r="A5" s="1" t="s">
        <v>35</v>
      </c>
      <c r="B5" s="2">
        <f>C5+D5</f>
        <v>43087</v>
      </c>
      <c r="C5" s="12">
        <v>32429</v>
      </c>
      <c r="D5" s="12">
        <v>10658</v>
      </c>
      <c r="E5" s="53">
        <v>97866</v>
      </c>
      <c r="F5" s="53">
        <v>49499</v>
      </c>
      <c r="G5" s="26"/>
      <c r="H5" s="4">
        <v>55101</v>
      </c>
      <c r="I5" s="4">
        <v>42765</v>
      </c>
      <c r="J5" s="4">
        <f>SUM(H5:I5)</f>
        <v>97866</v>
      </c>
    </row>
    <row r="6" spans="1:10">
      <c r="A6" s="1" t="s">
        <v>36</v>
      </c>
      <c r="B6" s="2">
        <f>C6+D6</f>
        <v>104278</v>
      </c>
      <c r="C6" s="12">
        <v>78487</v>
      </c>
      <c r="D6" s="12">
        <v>25791</v>
      </c>
      <c r="E6" s="54"/>
      <c r="F6" s="54"/>
      <c r="G6" s="26"/>
    </row>
    <row r="7" spans="1:10">
      <c r="A7" s="1" t="s">
        <v>14</v>
      </c>
      <c r="B7" s="2">
        <v>49192</v>
      </c>
      <c r="C7" s="12">
        <v>29170</v>
      </c>
      <c r="D7" s="12">
        <f t="shared" ref="D7:D22" si="0">SUM(B7-C7)</f>
        <v>20022</v>
      </c>
      <c r="E7" s="2">
        <v>28208</v>
      </c>
      <c r="F7" s="2">
        <f t="shared" ref="F7:F22" si="1">SUM(B7-E7)</f>
        <v>20984</v>
      </c>
      <c r="G7" s="26"/>
      <c r="H7" s="4">
        <v>16129</v>
      </c>
      <c r="I7" s="4">
        <v>12079</v>
      </c>
      <c r="J7" s="4">
        <f t="shared" ref="J7:J21" si="2">SUM(H7:I7)</f>
        <v>28208</v>
      </c>
    </row>
    <row r="8" spans="1:10">
      <c r="A8" s="1" t="s">
        <v>1</v>
      </c>
      <c r="B8" s="2">
        <v>36035</v>
      </c>
      <c r="C8" s="12">
        <v>25370</v>
      </c>
      <c r="D8" s="12">
        <f t="shared" si="0"/>
        <v>10665</v>
      </c>
      <c r="E8" s="2">
        <v>22305</v>
      </c>
      <c r="F8" s="2">
        <f t="shared" si="1"/>
        <v>13730</v>
      </c>
      <c r="G8" s="26"/>
      <c r="H8" s="4">
        <v>12719</v>
      </c>
      <c r="I8" s="4">
        <v>9586</v>
      </c>
      <c r="J8" s="4">
        <f t="shared" si="2"/>
        <v>22305</v>
      </c>
    </row>
    <row r="9" spans="1:10">
      <c r="A9" s="1" t="s">
        <v>2</v>
      </c>
      <c r="B9" s="2">
        <v>48460</v>
      </c>
      <c r="C9" s="12">
        <v>19083</v>
      </c>
      <c r="D9" s="12">
        <f t="shared" si="0"/>
        <v>29377</v>
      </c>
      <c r="E9" s="2">
        <v>30081</v>
      </c>
      <c r="F9" s="2">
        <f t="shared" si="1"/>
        <v>18379</v>
      </c>
      <c r="G9" s="26"/>
      <c r="H9" s="4">
        <v>16099</v>
      </c>
      <c r="I9" s="4">
        <v>13982</v>
      </c>
      <c r="J9" s="4">
        <f t="shared" si="2"/>
        <v>30081</v>
      </c>
    </row>
    <row r="10" spans="1:10">
      <c r="A10" s="1" t="s">
        <v>3</v>
      </c>
      <c r="B10" s="2">
        <v>35771</v>
      </c>
      <c r="C10" s="12">
        <v>18055</v>
      </c>
      <c r="D10" s="12">
        <f t="shared" si="0"/>
        <v>17716</v>
      </c>
      <c r="E10" s="2">
        <v>21232</v>
      </c>
      <c r="F10" s="2">
        <f t="shared" si="1"/>
        <v>14539</v>
      </c>
      <c r="G10" s="26"/>
      <c r="H10" s="4">
        <v>11558</v>
      </c>
      <c r="I10" s="4">
        <v>9674</v>
      </c>
      <c r="J10" s="4">
        <f t="shared" si="2"/>
        <v>21232</v>
      </c>
    </row>
    <row r="11" spans="1:10">
      <c r="A11" s="1" t="s">
        <v>4</v>
      </c>
      <c r="B11" s="2">
        <v>99648</v>
      </c>
      <c r="C11" s="12">
        <v>51612</v>
      </c>
      <c r="D11" s="12">
        <f t="shared" si="0"/>
        <v>48036</v>
      </c>
      <c r="E11" s="2">
        <v>49030</v>
      </c>
      <c r="F11" s="2">
        <f t="shared" si="1"/>
        <v>50618</v>
      </c>
      <c r="G11" s="26"/>
      <c r="H11" s="4">
        <v>27029</v>
      </c>
      <c r="I11" s="4">
        <v>22001</v>
      </c>
      <c r="J11" s="4">
        <f t="shared" si="2"/>
        <v>49030</v>
      </c>
    </row>
    <row r="12" spans="1:10">
      <c r="A12" s="1" t="s">
        <v>5</v>
      </c>
      <c r="B12" s="2">
        <v>43906</v>
      </c>
      <c r="C12" s="12">
        <v>22132</v>
      </c>
      <c r="D12" s="12">
        <f t="shared" si="0"/>
        <v>21774</v>
      </c>
      <c r="E12" s="2">
        <v>25926</v>
      </c>
      <c r="F12" s="2">
        <f t="shared" si="1"/>
        <v>17980</v>
      </c>
      <c r="G12" s="26"/>
      <c r="H12" s="4">
        <v>14076</v>
      </c>
      <c r="I12" s="4">
        <v>11850</v>
      </c>
      <c r="J12" s="4">
        <f t="shared" si="2"/>
        <v>25926</v>
      </c>
    </row>
    <row r="13" spans="1:10">
      <c r="A13" s="1" t="s">
        <v>6</v>
      </c>
      <c r="B13" s="2">
        <v>44437</v>
      </c>
      <c r="C13" s="12">
        <v>26931</v>
      </c>
      <c r="D13" s="12">
        <f t="shared" si="0"/>
        <v>17506</v>
      </c>
      <c r="E13" s="2">
        <v>26860</v>
      </c>
      <c r="F13" s="2">
        <f t="shared" si="1"/>
        <v>17577</v>
      </c>
      <c r="G13" s="26"/>
      <c r="H13" s="4">
        <v>14502</v>
      </c>
      <c r="I13" s="4">
        <v>12358</v>
      </c>
      <c r="J13" s="4">
        <f t="shared" si="2"/>
        <v>26860</v>
      </c>
    </row>
    <row r="14" spans="1:10">
      <c r="A14" s="1" t="s">
        <v>11</v>
      </c>
      <c r="B14" s="2">
        <v>35323</v>
      </c>
      <c r="C14" s="12">
        <v>21395</v>
      </c>
      <c r="D14" s="12">
        <f t="shared" si="0"/>
        <v>13928</v>
      </c>
      <c r="E14" s="2">
        <v>19454</v>
      </c>
      <c r="F14" s="2">
        <f t="shared" si="1"/>
        <v>15869</v>
      </c>
      <c r="G14" s="26"/>
      <c r="H14" s="4">
        <v>10710</v>
      </c>
      <c r="I14" s="4">
        <v>8744</v>
      </c>
      <c r="J14" s="4">
        <f t="shared" si="2"/>
        <v>19454</v>
      </c>
    </row>
    <row r="15" spans="1:10">
      <c r="A15" s="1" t="s">
        <v>12</v>
      </c>
      <c r="B15" s="2">
        <v>43453</v>
      </c>
      <c r="C15" s="12">
        <v>23020</v>
      </c>
      <c r="D15" s="12">
        <f t="shared" si="0"/>
        <v>20433</v>
      </c>
      <c r="E15" s="2">
        <v>26620</v>
      </c>
      <c r="F15" s="2">
        <f t="shared" si="1"/>
        <v>16833</v>
      </c>
      <c r="G15" s="26"/>
      <c r="H15" s="4">
        <v>13356</v>
      </c>
      <c r="I15" s="4">
        <v>13264</v>
      </c>
      <c r="J15" s="4">
        <f t="shared" si="2"/>
        <v>26620</v>
      </c>
    </row>
    <row r="16" spans="1:10">
      <c r="A16" s="1" t="s">
        <v>7</v>
      </c>
      <c r="B16" s="2">
        <v>69622</v>
      </c>
      <c r="C16" s="12">
        <v>41362</v>
      </c>
      <c r="D16" s="12">
        <f t="shared" si="0"/>
        <v>28260</v>
      </c>
      <c r="E16" s="2">
        <v>40725</v>
      </c>
      <c r="F16" s="2">
        <f t="shared" si="1"/>
        <v>28897</v>
      </c>
      <c r="G16" s="26"/>
      <c r="H16" s="4">
        <v>22031</v>
      </c>
      <c r="I16" s="4">
        <v>18694</v>
      </c>
      <c r="J16" s="4">
        <f t="shared" si="2"/>
        <v>40725</v>
      </c>
    </row>
    <row r="17" spans="1:10">
      <c r="A17" s="1" t="s">
        <v>8</v>
      </c>
      <c r="B17" s="2">
        <v>73595</v>
      </c>
      <c r="C17" s="12">
        <v>60262</v>
      </c>
      <c r="D17" s="12">
        <f t="shared" si="0"/>
        <v>13333</v>
      </c>
      <c r="E17" s="2">
        <v>44723</v>
      </c>
      <c r="F17" s="2">
        <f t="shared" si="1"/>
        <v>28872</v>
      </c>
      <c r="G17" s="26"/>
      <c r="H17" s="4">
        <v>23467</v>
      </c>
      <c r="I17" s="4">
        <v>21256</v>
      </c>
      <c r="J17" s="4">
        <f t="shared" si="2"/>
        <v>44723</v>
      </c>
    </row>
    <row r="18" spans="1:10">
      <c r="A18" s="1" t="s">
        <v>13</v>
      </c>
      <c r="B18" s="2">
        <v>20587</v>
      </c>
      <c r="C18" s="12">
        <v>11437</v>
      </c>
      <c r="D18" s="12">
        <f t="shared" si="0"/>
        <v>9150</v>
      </c>
      <c r="E18" s="2">
        <v>12801</v>
      </c>
      <c r="F18" s="2">
        <f t="shared" si="1"/>
        <v>7786</v>
      </c>
      <c r="G18" s="26"/>
      <c r="H18" s="4">
        <v>6621</v>
      </c>
      <c r="I18" s="4">
        <v>6180</v>
      </c>
      <c r="J18" s="4">
        <f t="shared" si="2"/>
        <v>12801</v>
      </c>
    </row>
    <row r="19" spans="1:10">
      <c r="A19" s="1" t="s">
        <v>15</v>
      </c>
      <c r="B19" s="2">
        <v>51840</v>
      </c>
      <c r="C19" s="12">
        <v>28648</v>
      </c>
      <c r="D19" s="12">
        <f t="shared" si="0"/>
        <v>23192</v>
      </c>
      <c r="E19" s="2">
        <v>29018</v>
      </c>
      <c r="F19" s="2">
        <f t="shared" si="1"/>
        <v>22822</v>
      </c>
      <c r="G19" s="26"/>
      <c r="H19" s="4">
        <v>16355</v>
      </c>
      <c r="I19" s="4">
        <v>12663</v>
      </c>
      <c r="J19" s="4">
        <f t="shared" si="2"/>
        <v>29018</v>
      </c>
    </row>
    <row r="20" spans="1:10">
      <c r="A20" s="1" t="s">
        <v>9</v>
      </c>
      <c r="B20" s="2">
        <v>25488</v>
      </c>
      <c r="C20" s="12">
        <v>14961</v>
      </c>
      <c r="D20" s="12">
        <f t="shared" si="0"/>
        <v>10527</v>
      </c>
      <c r="E20" s="2">
        <v>14534</v>
      </c>
      <c r="F20" s="2">
        <f t="shared" si="1"/>
        <v>10954</v>
      </c>
      <c r="G20" s="26"/>
      <c r="H20" s="4">
        <v>7744</v>
      </c>
      <c r="I20" s="4">
        <v>6790</v>
      </c>
      <c r="J20" s="4">
        <f t="shared" si="2"/>
        <v>14534</v>
      </c>
    </row>
    <row r="21" spans="1:10">
      <c r="A21" s="1" t="s">
        <v>10</v>
      </c>
      <c r="B21" s="2">
        <v>9804</v>
      </c>
      <c r="C21" s="12">
        <v>5923</v>
      </c>
      <c r="D21" s="12">
        <f t="shared" si="0"/>
        <v>3881</v>
      </c>
      <c r="E21" s="2">
        <v>5566</v>
      </c>
      <c r="F21" s="2">
        <f t="shared" si="1"/>
        <v>4238</v>
      </c>
      <c r="G21" s="26"/>
      <c r="H21" s="4">
        <v>3021</v>
      </c>
      <c r="I21" s="4">
        <v>2545</v>
      </c>
      <c r="J21" s="4">
        <f t="shared" si="2"/>
        <v>5566</v>
      </c>
    </row>
    <row r="22" spans="1:10">
      <c r="A22" s="14" t="s">
        <v>16</v>
      </c>
      <c r="B22" s="15">
        <f>SUM(B5:B21)</f>
        <v>834526</v>
      </c>
      <c r="C22" s="15">
        <f>SUM(C5:C21)</f>
        <v>510277</v>
      </c>
      <c r="D22" s="15">
        <f t="shared" si="0"/>
        <v>324249</v>
      </c>
      <c r="E22" s="15">
        <f>SUM(E5:E21)</f>
        <v>494949</v>
      </c>
      <c r="F22" s="15">
        <f t="shared" si="1"/>
        <v>339577</v>
      </c>
      <c r="G22" s="28"/>
      <c r="J22" s="4">
        <f>SUM(J5:J21)</f>
        <v>494949</v>
      </c>
    </row>
    <row r="27" spans="1:10">
      <c r="B27" s="16">
        <f>SUM(B5:B24)</f>
        <v>1669052</v>
      </c>
    </row>
  </sheetData>
  <mergeCells count="4">
    <mergeCell ref="A1:F1"/>
    <mergeCell ref="A2:F2"/>
    <mergeCell ref="E5:E6"/>
    <mergeCell ref="F5:F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C20" sqref="C20"/>
    </sheetView>
  </sheetViews>
  <sheetFormatPr defaultRowHeight="20.25"/>
  <cols>
    <col min="1" max="1" width="24.125" style="3" customWidth="1"/>
    <col min="2" max="2" width="14.625" style="13" customWidth="1"/>
    <col min="3" max="3" width="14.5" style="13" customWidth="1"/>
    <col min="4" max="4" width="14.125" style="21" customWidth="1"/>
    <col min="5" max="16384" width="9" style="3"/>
  </cols>
  <sheetData>
    <row r="1" spans="1:5">
      <c r="A1" s="51" t="s">
        <v>26</v>
      </c>
      <c r="B1" s="51"/>
      <c r="C1" s="51"/>
    </row>
    <row r="2" spans="1:5">
      <c r="A2" s="52" t="s">
        <v>25</v>
      </c>
      <c r="B2" s="52"/>
      <c r="C2" s="52"/>
    </row>
    <row r="3" spans="1:5">
      <c r="A3" s="6" t="s">
        <v>23</v>
      </c>
      <c r="B3" s="7" t="s">
        <v>16</v>
      </c>
      <c r="C3" s="10" t="s">
        <v>27</v>
      </c>
    </row>
    <row r="4" spans="1:5">
      <c r="A4" s="8"/>
      <c r="B4" s="9"/>
      <c r="C4" s="11" t="s">
        <v>28</v>
      </c>
    </row>
    <row r="5" spans="1:5">
      <c r="A5" s="1" t="s">
        <v>0</v>
      </c>
      <c r="B5" s="18">
        <v>147365</v>
      </c>
      <c r="C5" s="17">
        <f>B5*10021468/834526</f>
        <v>1769643.6442004205</v>
      </c>
      <c r="D5" s="21">
        <v>1769643.64</v>
      </c>
      <c r="E5" s="20"/>
    </row>
    <row r="6" spans="1:5">
      <c r="A6" s="1" t="s">
        <v>14</v>
      </c>
      <c r="B6" s="18">
        <v>49192</v>
      </c>
      <c r="C6" s="17">
        <f t="shared" ref="C6:C21" si="0">B6*10021468/834526</f>
        <v>590725.81783671211</v>
      </c>
      <c r="D6" s="21">
        <v>590725.81999999995</v>
      </c>
      <c r="E6" s="20"/>
    </row>
    <row r="7" spans="1:5">
      <c r="A7" s="1" t="s">
        <v>1</v>
      </c>
      <c r="B7" s="18">
        <v>36035</v>
      </c>
      <c r="C7" s="17">
        <f t="shared" si="0"/>
        <v>432728.99751475686</v>
      </c>
      <c r="D7" s="21">
        <v>432729</v>
      </c>
      <c r="E7" s="20"/>
    </row>
    <row r="8" spans="1:5">
      <c r="A8" s="1" t="s">
        <v>2</v>
      </c>
      <c r="B8" s="18">
        <v>48460</v>
      </c>
      <c r="C8" s="17">
        <f t="shared" si="0"/>
        <v>581935.54098973551</v>
      </c>
      <c r="D8" s="21">
        <v>581935.54</v>
      </c>
      <c r="E8" s="20"/>
    </row>
    <row r="9" spans="1:5">
      <c r="A9" s="1" t="s">
        <v>3</v>
      </c>
      <c r="B9" s="18">
        <v>35771</v>
      </c>
      <c r="C9" s="17">
        <f t="shared" si="0"/>
        <v>429558.73373388004</v>
      </c>
      <c r="D9" s="21">
        <v>429558.73</v>
      </c>
      <c r="E9" s="20"/>
    </row>
    <row r="10" spans="1:5">
      <c r="A10" s="1" t="s">
        <v>4</v>
      </c>
      <c r="B10" s="18">
        <v>99648</v>
      </c>
      <c r="C10" s="17">
        <f t="shared" si="0"/>
        <v>1196630.4743818648</v>
      </c>
      <c r="D10" s="21">
        <v>1196630.47</v>
      </c>
      <c r="E10" s="20"/>
    </row>
    <row r="11" spans="1:5">
      <c r="A11" s="1" t="s">
        <v>5</v>
      </c>
      <c r="B11" s="18">
        <v>43906</v>
      </c>
      <c r="C11" s="17">
        <f t="shared" si="0"/>
        <v>527248.49076961051</v>
      </c>
      <c r="D11" s="21">
        <v>527248.49</v>
      </c>
      <c r="E11" s="20"/>
    </row>
    <row r="12" spans="1:5">
      <c r="A12" s="1" t="s">
        <v>6</v>
      </c>
      <c r="B12" s="18">
        <v>44437</v>
      </c>
      <c r="C12" s="17">
        <f t="shared" si="0"/>
        <v>533625.04405614687</v>
      </c>
      <c r="D12" s="21">
        <v>533625.04</v>
      </c>
      <c r="E12" s="20"/>
    </row>
    <row r="13" spans="1:5">
      <c r="A13" s="1" t="s">
        <v>11</v>
      </c>
      <c r="B13" s="18">
        <v>35323</v>
      </c>
      <c r="C13" s="17">
        <f t="shared" si="0"/>
        <v>424178.89216633153</v>
      </c>
      <c r="D13" s="21">
        <v>424178.89</v>
      </c>
      <c r="E13" s="20"/>
    </row>
    <row r="14" spans="1:5">
      <c r="A14" s="1" t="s">
        <v>12</v>
      </c>
      <c r="B14" s="18">
        <v>43453</v>
      </c>
      <c r="C14" s="17">
        <f t="shared" si="0"/>
        <v>521808.60632742418</v>
      </c>
      <c r="D14" s="21">
        <v>521808.61</v>
      </c>
      <c r="E14" s="20"/>
    </row>
    <row r="15" spans="1:5">
      <c r="A15" s="1" t="s">
        <v>7</v>
      </c>
      <c r="B15" s="18">
        <v>69622</v>
      </c>
      <c r="C15" s="17">
        <f t="shared" si="0"/>
        <v>836061.00360683794</v>
      </c>
      <c r="D15" s="21">
        <v>836061</v>
      </c>
      <c r="E15" s="20"/>
    </row>
    <row r="16" spans="1:5">
      <c r="A16" s="1" t="s">
        <v>8</v>
      </c>
      <c r="B16" s="18">
        <v>73595</v>
      </c>
      <c r="C16" s="17">
        <f t="shared" si="0"/>
        <v>883771.0717940483</v>
      </c>
      <c r="D16" s="21">
        <v>883771.07</v>
      </c>
      <c r="E16" s="20"/>
    </row>
    <row r="17" spans="1:5">
      <c r="A17" s="1" t="s">
        <v>13</v>
      </c>
      <c r="B17" s="18">
        <v>20587</v>
      </c>
      <c r="C17" s="17">
        <f t="shared" si="0"/>
        <v>247220.53203375329</v>
      </c>
      <c r="D17" s="21">
        <v>247220.53</v>
      </c>
      <c r="E17" s="20"/>
    </row>
    <row r="18" spans="1:5">
      <c r="A18" s="1" t="s">
        <v>15</v>
      </c>
      <c r="B18" s="18">
        <v>51840</v>
      </c>
      <c r="C18" s="17">
        <f t="shared" si="0"/>
        <v>622524.52424490068</v>
      </c>
      <c r="D18" s="21">
        <v>622524.52</v>
      </c>
      <c r="E18" s="20"/>
    </row>
    <row r="19" spans="1:5">
      <c r="A19" s="1" t="s">
        <v>9</v>
      </c>
      <c r="B19" s="18">
        <v>25488</v>
      </c>
      <c r="C19" s="17">
        <f t="shared" si="0"/>
        <v>306074.55775374285</v>
      </c>
      <c r="D19" s="21">
        <v>306074.56</v>
      </c>
      <c r="E19" s="20"/>
    </row>
    <row r="20" spans="1:5">
      <c r="A20" s="1" t="s">
        <v>10</v>
      </c>
      <c r="B20" s="18">
        <v>9804</v>
      </c>
      <c r="C20" s="17">
        <f t="shared" si="0"/>
        <v>117732.06858983423</v>
      </c>
      <c r="D20" s="21">
        <v>117732.09</v>
      </c>
      <c r="E20" s="20"/>
    </row>
    <row r="21" spans="1:5">
      <c r="A21" s="14" t="s">
        <v>16</v>
      </c>
      <c r="B21" s="19">
        <f>SUM(B5:B20)</f>
        <v>834526</v>
      </c>
      <c r="C21" s="17">
        <f t="shared" si="0"/>
        <v>10021468</v>
      </c>
      <c r="D21" s="21">
        <f>SUM(D5:D20)</f>
        <v>10021468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topLeftCell="A2" workbookViewId="0">
      <pane xSplit="3360" ySplit="1545" topLeftCell="B1" activePane="bottomRight"/>
      <selection sqref="A1:B1048576"/>
      <selection pane="topRight" activeCell="N3" sqref="N3:N4"/>
      <selection pane="bottomLeft" activeCell="A5" sqref="A5"/>
      <selection pane="bottomRight" activeCell="K9" sqref="K9"/>
    </sheetView>
  </sheetViews>
  <sheetFormatPr defaultRowHeight="20.25"/>
  <cols>
    <col min="1" max="1" width="7.25" style="3" customWidth="1"/>
    <col min="2" max="2" width="16.125" style="3" customWidth="1"/>
    <col min="3" max="3" width="14.5" style="16" hidden="1" customWidth="1"/>
    <col min="4" max="4" width="23.5" style="16" hidden="1" customWidth="1"/>
    <col min="5" max="5" width="20.625" style="3" customWidth="1"/>
    <col min="6" max="8" width="18.875" style="3" hidden="1" customWidth="1"/>
    <col min="9" max="9" width="17.5" style="3" hidden="1" customWidth="1"/>
    <col min="10" max="10" width="15.125" style="3" customWidth="1"/>
    <col min="11" max="11" width="14.625" style="3" customWidth="1"/>
    <col min="12" max="12" width="12.625" style="3" customWidth="1"/>
    <col min="13" max="13" width="15.25" style="3" customWidth="1"/>
    <col min="14" max="14" width="13.625" style="3" customWidth="1"/>
    <col min="15" max="15" width="14.375" style="3" customWidth="1"/>
    <col min="16" max="16" width="15.125" style="3" customWidth="1"/>
    <col min="17" max="17" width="13.125" style="3" customWidth="1"/>
    <col min="18" max="18" width="14.625" style="3" customWidth="1"/>
    <col min="19" max="19" width="14.5" style="3" customWidth="1"/>
    <col min="20" max="20" width="15" style="3" customWidth="1"/>
    <col min="21" max="21" width="18" style="3" customWidth="1"/>
    <col min="22" max="16384" width="9" style="3"/>
  </cols>
  <sheetData>
    <row r="1" spans="1:21">
      <c r="B1" s="51" t="s">
        <v>26</v>
      </c>
      <c r="C1" s="51"/>
      <c r="D1" s="51"/>
    </row>
    <row r="2" spans="1:21">
      <c r="B2" s="52" t="s">
        <v>25</v>
      </c>
      <c r="C2" s="52"/>
      <c r="D2" s="52"/>
    </row>
    <row r="3" spans="1:21">
      <c r="A3" s="56" t="s">
        <v>29</v>
      </c>
      <c r="B3" s="58" t="s">
        <v>32</v>
      </c>
      <c r="C3" s="58" t="s">
        <v>33</v>
      </c>
      <c r="D3" s="22" t="s">
        <v>34</v>
      </c>
      <c r="E3" s="22" t="s">
        <v>34</v>
      </c>
      <c r="F3" s="30" t="s">
        <v>38</v>
      </c>
      <c r="G3" s="55" t="s">
        <v>39</v>
      </c>
      <c r="H3" s="55"/>
      <c r="J3" s="64" t="s">
        <v>57</v>
      </c>
      <c r="K3" s="55" t="s">
        <v>40</v>
      </c>
      <c r="L3" s="55" t="s">
        <v>41</v>
      </c>
      <c r="M3" s="61" t="s">
        <v>56</v>
      </c>
      <c r="N3" s="55" t="s">
        <v>42</v>
      </c>
      <c r="O3" s="60" t="s">
        <v>43</v>
      </c>
      <c r="P3" s="60" t="s">
        <v>44</v>
      </c>
      <c r="Q3" s="55" t="s">
        <v>45</v>
      </c>
      <c r="R3" s="63" t="s">
        <v>46</v>
      </c>
      <c r="S3" s="63"/>
      <c r="T3" s="55" t="s">
        <v>49</v>
      </c>
      <c r="U3" s="55" t="s">
        <v>50</v>
      </c>
    </row>
    <row r="4" spans="1:21">
      <c r="A4" s="56"/>
      <c r="B4" s="59"/>
      <c r="C4" s="59"/>
      <c r="D4" s="23" t="s">
        <v>28</v>
      </c>
      <c r="E4" s="23" t="s">
        <v>37</v>
      </c>
      <c r="F4" s="29">
        <v>6</v>
      </c>
      <c r="G4" s="55"/>
      <c r="H4" s="55"/>
      <c r="J4" s="64"/>
      <c r="K4" s="55"/>
      <c r="L4" s="55"/>
      <c r="M4" s="62"/>
      <c r="N4" s="55"/>
      <c r="O4" s="60"/>
      <c r="P4" s="60"/>
      <c r="Q4" s="55"/>
      <c r="R4" s="34" t="s">
        <v>47</v>
      </c>
      <c r="S4" s="34" t="s">
        <v>48</v>
      </c>
      <c r="T4" s="55"/>
      <c r="U4" s="55"/>
    </row>
    <row r="5" spans="1:21">
      <c r="A5" s="2">
        <v>1</v>
      </c>
      <c r="B5" s="1" t="s">
        <v>30</v>
      </c>
      <c r="C5" s="18">
        <v>43087</v>
      </c>
      <c r="D5" s="17">
        <v>517413.47</v>
      </c>
      <c r="E5" s="45">
        <v>517413</v>
      </c>
      <c r="F5" s="31">
        <f>C5*$F$4</f>
        <v>258522</v>
      </c>
      <c r="G5" s="33">
        <f>+E5*40/100</f>
        <v>206965.2</v>
      </c>
      <c r="H5" s="32">
        <f>+E5-G5</f>
        <v>310447.8</v>
      </c>
      <c r="J5" s="36">
        <v>311000</v>
      </c>
      <c r="K5" s="36">
        <v>123125</v>
      </c>
      <c r="L5" s="31"/>
      <c r="M5" s="36"/>
      <c r="N5" s="47">
        <v>63000</v>
      </c>
      <c r="O5" s="47">
        <v>30000</v>
      </c>
      <c r="P5" s="47">
        <v>10000</v>
      </c>
      <c r="Q5" s="47">
        <v>109000</v>
      </c>
      <c r="R5" s="47">
        <v>20000</v>
      </c>
      <c r="S5" s="36">
        <v>0</v>
      </c>
      <c r="T5" s="49">
        <v>505104</v>
      </c>
      <c r="U5" s="50">
        <f>SUM(J5:T5)</f>
        <v>1171229</v>
      </c>
    </row>
    <row r="6" spans="1:21">
      <c r="A6" s="2">
        <v>2</v>
      </c>
      <c r="B6" s="1" t="s">
        <v>31</v>
      </c>
      <c r="C6" s="18">
        <v>104278</v>
      </c>
      <c r="D6" s="17">
        <v>1252230.17</v>
      </c>
      <c r="E6" s="45">
        <v>1252230</v>
      </c>
      <c r="F6" s="31">
        <f t="shared" ref="F6:F21" si="0">C6*$F$4</f>
        <v>625668</v>
      </c>
      <c r="G6" s="31">
        <f t="shared" ref="G6:G21" si="1">+E6*40/100</f>
        <v>500892</v>
      </c>
      <c r="H6" s="32">
        <f t="shared" ref="H6:H25" si="2">+E6-G6</f>
        <v>751338</v>
      </c>
      <c r="J6" s="36">
        <v>751500</v>
      </c>
      <c r="K6" s="36">
        <v>750275</v>
      </c>
      <c r="L6" s="31"/>
      <c r="M6" s="36">
        <v>30000</v>
      </c>
      <c r="N6" s="47"/>
      <c r="O6" s="47"/>
      <c r="P6" s="47"/>
      <c r="Q6" s="47">
        <v>0</v>
      </c>
      <c r="R6" s="47"/>
      <c r="S6" s="36">
        <v>0</v>
      </c>
      <c r="T6" s="49"/>
      <c r="U6" s="50">
        <f t="shared" ref="U6:U24" si="3">SUM(J6:T6)</f>
        <v>1531775</v>
      </c>
    </row>
    <row r="7" spans="1:21">
      <c r="A7" s="2">
        <v>3</v>
      </c>
      <c r="B7" s="1" t="s">
        <v>14</v>
      </c>
      <c r="C7" s="18">
        <v>49192</v>
      </c>
      <c r="D7" s="17">
        <v>590725.81999999995</v>
      </c>
      <c r="E7" s="45">
        <v>590725</v>
      </c>
      <c r="F7" s="31">
        <f t="shared" si="0"/>
        <v>295152</v>
      </c>
      <c r="G7" s="31">
        <f t="shared" si="1"/>
        <v>236290</v>
      </c>
      <c r="H7" s="32">
        <f t="shared" si="2"/>
        <v>354435</v>
      </c>
      <c r="J7" s="36">
        <v>355000</v>
      </c>
      <c r="K7" s="36">
        <v>330705</v>
      </c>
      <c r="L7" s="31"/>
      <c r="M7" s="36">
        <v>90000</v>
      </c>
      <c r="N7" s="36">
        <v>30000</v>
      </c>
      <c r="O7" s="36">
        <v>30000</v>
      </c>
      <c r="P7" s="36">
        <v>10000</v>
      </c>
      <c r="Q7" s="36">
        <v>12000</v>
      </c>
      <c r="R7" s="36">
        <v>20000</v>
      </c>
      <c r="S7" s="36">
        <v>0</v>
      </c>
      <c r="T7" s="50">
        <v>14856</v>
      </c>
      <c r="U7" s="50">
        <f t="shared" si="3"/>
        <v>892561</v>
      </c>
    </row>
    <row r="8" spans="1:21">
      <c r="A8" s="2">
        <v>4</v>
      </c>
      <c r="B8" s="1" t="s">
        <v>1</v>
      </c>
      <c r="C8" s="18">
        <v>36035</v>
      </c>
      <c r="D8" s="17">
        <v>432729</v>
      </c>
      <c r="E8" s="45">
        <v>432729</v>
      </c>
      <c r="F8" s="31">
        <f t="shared" si="0"/>
        <v>216210</v>
      </c>
      <c r="G8" s="31">
        <f t="shared" si="1"/>
        <v>173091.6</v>
      </c>
      <c r="H8" s="32">
        <f t="shared" si="2"/>
        <v>259637.4</v>
      </c>
      <c r="J8" s="36">
        <v>260000</v>
      </c>
      <c r="K8" s="36">
        <v>240015</v>
      </c>
      <c r="L8" s="31"/>
      <c r="M8" s="36">
        <v>75000</v>
      </c>
      <c r="N8" s="36">
        <v>36000</v>
      </c>
      <c r="O8" s="36">
        <v>30000</v>
      </c>
      <c r="P8" s="36">
        <v>10000</v>
      </c>
      <c r="Q8" s="36">
        <v>5000</v>
      </c>
      <c r="R8" s="36">
        <v>20000</v>
      </c>
      <c r="S8" s="36">
        <v>30000</v>
      </c>
      <c r="T8" s="50">
        <v>8913.6</v>
      </c>
      <c r="U8" s="50">
        <f t="shared" si="3"/>
        <v>714928.6</v>
      </c>
    </row>
    <row r="9" spans="1:21">
      <c r="A9" s="2">
        <v>5</v>
      </c>
      <c r="B9" s="1" t="s">
        <v>2</v>
      </c>
      <c r="C9" s="18">
        <v>48460</v>
      </c>
      <c r="D9" s="17">
        <v>581935.54</v>
      </c>
      <c r="E9" s="45">
        <v>581935</v>
      </c>
      <c r="F9" s="31">
        <f t="shared" si="0"/>
        <v>290760</v>
      </c>
      <c r="G9" s="31">
        <f t="shared" si="1"/>
        <v>232774</v>
      </c>
      <c r="H9" s="32">
        <f t="shared" si="2"/>
        <v>349161</v>
      </c>
      <c r="J9" s="36">
        <v>349500</v>
      </c>
      <c r="K9" s="36">
        <v>341630</v>
      </c>
      <c r="L9" s="31"/>
      <c r="M9" s="36">
        <v>90000</v>
      </c>
      <c r="N9" s="36">
        <v>69000</v>
      </c>
      <c r="O9" s="36">
        <v>30000</v>
      </c>
      <c r="P9" s="36">
        <v>10000</v>
      </c>
      <c r="Q9" s="36">
        <v>10000</v>
      </c>
      <c r="R9" s="36">
        <v>20000</v>
      </c>
      <c r="S9" s="36">
        <v>0</v>
      </c>
      <c r="T9" s="50">
        <v>7428</v>
      </c>
      <c r="U9" s="50">
        <f t="shared" si="3"/>
        <v>927558</v>
      </c>
    </row>
    <row r="10" spans="1:21">
      <c r="A10" s="2">
        <v>6</v>
      </c>
      <c r="B10" s="1" t="s">
        <v>3</v>
      </c>
      <c r="C10" s="18">
        <v>35771</v>
      </c>
      <c r="D10" s="17">
        <v>429558.73</v>
      </c>
      <c r="E10" s="45">
        <v>429558</v>
      </c>
      <c r="F10" s="31">
        <f t="shared" si="0"/>
        <v>214626</v>
      </c>
      <c r="G10" s="31">
        <f t="shared" si="1"/>
        <v>171823.2</v>
      </c>
      <c r="H10" s="32">
        <f t="shared" si="2"/>
        <v>257734.8</v>
      </c>
      <c r="J10" s="36">
        <v>258000</v>
      </c>
      <c r="K10" s="36">
        <v>249230</v>
      </c>
      <c r="L10" s="31"/>
      <c r="M10" s="36">
        <v>90000</v>
      </c>
      <c r="N10" s="36">
        <v>48000</v>
      </c>
      <c r="O10" s="36">
        <v>30000</v>
      </c>
      <c r="P10" s="36">
        <v>10000</v>
      </c>
      <c r="Q10" s="36">
        <v>9000</v>
      </c>
      <c r="R10" s="36">
        <v>20000</v>
      </c>
      <c r="S10" s="36">
        <v>0</v>
      </c>
      <c r="T10" s="50">
        <v>2971.2</v>
      </c>
      <c r="U10" s="50">
        <f t="shared" si="3"/>
        <v>717201.2</v>
      </c>
    </row>
    <row r="11" spans="1:21">
      <c r="A11" s="2">
        <v>7</v>
      </c>
      <c r="B11" s="1" t="s">
        <v>4</v>
      </c>
      <c r="C11" s="18">
        <v>99648</v>
      </c>
      <c r="D11" s="17">
        <v>1196630.47</v>
      </c>
      <c r="E11" s="45">
        <v>1196630</v>
      </c>
      <c r="F11" s="31">
        <f t="shared" si="0"/>
        <v>597888</v>
      </c>
      <c r="G11" s="31">
        <f t="shared" si="1"/>
        <v>478652</v>
      </c>
      <c r="H11" s="32">
        <f t="shared" si="2"/>
        <v>717978</v>
      </c>
      <c r="J11" s="36">
        <v>718000</v>
      </c>
      <c r="K11" s="36">
        <v>658155</v>
      </c>
      <c r="L11" s="31"/>
      <c r="M11" s="36">
        <v>90000</v>
      </c>
      <c r="N11" s="36">
        <v>54000</v>
      </c>
      <c r="O11" s="36">
        <v>30000</v>
      </c>
      <c r="P11" s="36">
        <v>10000</v>
      </c>
      <c r="Q11" s="36">
        <v>40000</v>
      </c>
      <c r="R11" s="36">
        <v>20000</v>
      </c>
      <c r="S11" s="36">
        <v>30000</v>
      </c>
      <c r="T11" s="50">
        <v>51996</v>
      </c>
      <c r="U11" s="50">
        <f t="shared" si="3"/>
        <v>1702151</v>
      </c>
    </row>
    <row r="12" spans="1:21">
      <c r="A12" s="2">
        <v>8</v>
      </c>
      <c r="B12" s="1" t="s">
        <v>5</v>
      </c>
      <c r="C12" s="18">
        <v>43906</v>
      </c>
      <c r="D12" s="17">
        <v>527248.49</v>
      </c>
      <c r="E12" s="45">
        <v>527248</v>
      </c>
      <c r="F12" s="31">
        <f t="shared" si="0"/>
        <v>263436</v>
      </c>
      <c r="G12" s="31">
        <f t="shared" si="1"/>
        <v>210899.20000000001</v>
      </c>
      <c r="H12" s="32">
        <f t="shared" si="2"/>
        <v>316348.79999999999</v>
      </c>
      <c r="J12" s="36">
        <v>317000</v>
      </c>
      <c r="K12" s="36">
        <v>289245</v>
      </c>
      <c r="L12" s="31"/>
      <c r="M12" s="36">
        <v>90000</v>
      </c>
      <c r="N12" s="36">
        <v>51000</v>
      </c>
      <c r="O12" s="36">
        <v>30000</v>
      </c>
      <c r="P12" s="36">
        <v>10000</v>
      </c>
      <c r="Q12" s="36">
        <v>9000</v>
      </c>
      <c r="R12" s="36">
        <v>20000</v>
      </c>
      <c r="S12" s="36">
        <v>0</v>
      </c>
      <c r="T12" s="50">
        <v>10399.199999999999</v>
      </c>
      <c r="U12" s="50">
        <f t="shared" si="3"/>
        <v>826644.2</v>
      </c>
    </row>
    <row r="13" spans="1:21">
      <c r="A13" s="2">
        <v>9</v>
      </c>
      <c r="B13" s="1" t="s">
        <v>6</v>
      </c>
      <c r="C13" s="18">
        <v>44437</v>
      </c>
      <c r="D13" s="17">
        <v>533625.04</v>
      </c>
      <c r="E13" s="45">
        <v>533625</v>
      </c>
      <c r="F13" s="31">
        <f t="shared" si="0"/>
        <v>266622</v>
      </c>
      <c r="G13" s="31">
        <f t="shared" si="1"/>
        <v>213450</v>
      </c>
      <c r="H13" s="32">
        <f t="shared" si="2"/>
        <v>320175</v>
      </c>
      <c r="J13" s="36">
        <v>320500</v>
      </c>
      <c r="K13" s="36">
        <v>230595</v>
      </c>
      <c r="L13" s="31"/>
      <c r="M13" s="36">
        <v>90000</v>
      </c>
      <c r="N13" s="36">
        <v>48000</v>
      </c>
      <c r="O13" s="36">
        <v>30000</v>
      </c>
      <c r="P13" s="36">
        <v>10000</v>
      </c>
      <c r="Q13" s="36">
        <v>5000</v>
      </c>
      <c r="R13" s="36">
        <v>20000</v>
      </c>
      <c r="S13" s="36">
        <v>0</v>
      </c>
      <c r="T13" s="50">
        <v>7428</v>
      </c>
      <c r="U13" s="50">
        <f t="shared" si="3"/>
        <v>761523</v>
      </c>
    </row>
    <row r="14" spans="1:21">
      <c r="A14" s="2">
        <v>10</v>
      </c>
      <c r="B14" s="1" t="s">
        <v>11</v>
      </c>
      <c r="C14" s="18">
        <v>35323</v>
      </c>
      <c r="D14" s="17">
        <v>424178.89</v>
      </c>
      <c r="E14" s="45">
        <v>424178</v>
      </c>
      <c r="F14" s="31">
        <f t="shared" si="0"/>
        <v>211938</v>
      </c>
      <c r="G14" s="31">
        <f t="shared" si="1"/>
        <v>169671.2</v>
      </c>
      <c r="H14" s="32">
        <f t="shared" si="2"/>
        <v>254506.8</v>
      </c>
      <c r="J14" s="36">
        <v>255000</v>
      </c>
      <c r="K14" s="36">
        <v>244015</v>
      </c>
      <c r="L14" s="31"/>
      <c r="M14" s="36">
        <v>90000</v>
      </c>
      <c r="N14" s="36">
        <v>24000</v>
      </c>
      <c r="O14" s="36">
        <v>30000</v>
      </c>
      <c r="P14" s="36">
        <v>10000</v>
      </c>
      <c r="Q14" s="36">
        <v>11000</v>
      </c>
      <c r="R14" s="36">
        <v>20000</v>
      </c>
      <c r="S14" s="36">
        <v>0</v>
      </c>
      <c r="T14" s="50">
        <v>14856</v>
      </c>
      <c r="U14" s="50">
        <f t="shared" si="3"/>
        <v>698871</v>
      </c>
    </row>
    <row r="15" spans="1:21">
      <c r="A15" s="2">
        <v>11</v>
      </c>
      <c r="B15" s="1" t="s">
        <v>12</v>
      </c>
      <c r="C15" s="18">
        <v>43453</v>
      </c>
      <c r="D15" s="17">
        <v>521808.61</v>
      </c>
      <c r="E15" s="45">
        <v>521808</v>
      </c>
      <c r="F15" s="31">
        <f t="shared" si="0"/>
        <v>260718</v>
      </c>
      <c r="G15" s="31">
        <f t="shared" si="1"/>
        <v>208723.20000000001</v>
      </c>
      <c r="H15" s="32">
        <f t="shared" si="2"/>
        <v>313084.79999999999</v>
      </c>
      <c r="J15" s="36">
        <v>313500</v>
      </c>
      <c r="K15" s="36">
        <v>239680</v>
      </c>
      <c r="L15" s="31"/>
      <c r="M15" s="36">
        <v>21114</v>
      </c>
      <c r="N15" s="36">
        <v>21000</v>
      </c>
      <c r="O15" s="36">
        <v>30000</v>
      </c>
      <c r="P15" s="36">
        <v>10000</v>
      </c>
      <c r="Q15" s="36">
        <v>5000</v>
      </c>
      <c r="R15" s="36">
        <v>20000</v>
      </c>
      <c r="S15" s="36">
        <v>0</v>
      </c>
      <c r="T15" s="50">
        <v>7428</v>
      </c>
      <c r="U15" s="50">
        <f t="shared" si="3"/>
        <v>667722</v>
      </c>
    </row>
    <row r="16" spans="1:21">
      <c r="A16" s="2">
        <v>12</v>
      </c>
      <c r="B16" s="1" t="s">
        <v>7</v>
      </c>
      <c r="C16" s="18">
        <v>69622</v>
      </c>
      <c r="D16" s="17">
        <v>836061</v>
      </c>
      <c r="E16" s="45">
        <v>836061</v>
      </c>
      <c r="F16" s="31">
        <f t="shared" si="0"/>
        <v>417732</v>
      </c>
      <c r="G16" s="31">
        <f t="shared" si="1"/>
        <v>334424.40000000002</v>
      </c>
      <c r="H16" s="32">
        <f t="shared" si="2"/>
        <v>501636.6</v>
      </c>
      <c r="J16" s="36">
        <v>502000</v>
      </c>
      <c r="K16" s="36">
        <v>497095</v>
      </c>
      <c r="L16" s="31"/>
      <c r="M16" s="36">
        <v>90000</v>
      </c>
      <c r="N16" s="36">
        <v>30000</v>
      </c>
      <c r="O16" s="36">
        <v>30000</v>
      </c>
      <c r="P16" s="36">
        <v>10000</v>
      </c>
      <c r="Q16" s="36">
        <v>13000</v>
      </c>
      <c r="R16" s="36">
        <v>20000</v>
      </c>
      <c r="S16" s="36">
        <v>30000</v>
      </c>
      <c r="T16" s="50">
        <v>22284</v>
      </c>
      <c r="U16" s="50">
        <f t="shared" si="3"/>
        <v>1244379</v>
      </c>
    </row>
    <row r="17" spans="1:21">
      <c r="A17" s="2">
        <v>13</v>
      </c>
      <c r="B17" s="1" t="s">
        <v>8</v>
      </c>
      <c r="C17" s="18">
        <v>73595</v>
      </c>
      <c r="D17" s="17">
        <v>883771.07</v>
      </c>
      <c r="E17" s="45">
        <v>883771</v>
      </c>
      <c r="F17" s="31">
        <f t="shared" si="0"/>
        <v>441570</v>
      </c>
      <c r="G17" s="31">
        <f t="shared" si="1"/>
        <v>353508.4</v>
      </c>
      <c r="H17" s="32">
        <f t="shared" si="2"/>
        <v>530262.6</v>
      </c>
      <c r="J17" s="36">
        <v>530500</v>
      </c>
      <c r="K17" s="36">
        <v>483130</v>
      </c>
      <c r="L17" s="31"/>
      <c r="M17" s="48">
        <v>114000</v>
      </c>
      <c r="N17" s="36">
        <v>51000</v>
      </c>
      <c r="O17" s="36">
        <v>30000</v>
      </c>
      <c r="P17" s="36">
        <v>10000</v>
      </c>
      <c r="Q17" s="36">
        <v>21000</v>
      </c>
      <c r="R17" s="36">
        <v>20000</v>
      </c>
      <c r="S17" s="36">
        <v>30000</v>
      </c>
      <c r="T17" s="50">
        <v>89136</v>
      </c>
      <c r="U17" s="50">
        <f t="shared" si="3"/>
        <v>1378766</v>
      </c>
    </row>
    <row r="18" spans="1:21">
      <c r="A18" s="2">
        <v>14</v>
      </c>
      <c r="B18" s="1" t="s">
        <v>13</v>
      </c>
      <c r="C18" s="18">
        <v>20587</v>
      </c>
      <c r="D18" s="17">
        <v>247220.53</v>
      </c>
      <c r="E18" s="45">
        <v>247220</v>
      </c>
      <c r="F18" s="31">
        <f t="shared" si="0"/>
        <v>123522</v>
      </c>
      <c r="G18" s="31">
        <f t="shared" si="1"/>
        <v>98888</v>
      </c>
      <c r="H18" s="32">
        <f t="shared" si="2"/>
        <v>148332</v>
      </c>
      <c r="J18" s="36">
        <v>149000</v>
      </c>
      <c r="K18" s="36">
        <v>129325</v>
      </c>
      <c r="L18" s="31"/>
      <c r="M18" s="36">
        <v>75000</v>
      </c>
      <c r="N18" s="36">
        <v>18000</v>
      </c>
      <c r="O18" s="36">
        <v>30000</v>
      </c>
      <c r="P18" s="36">
        <v>10000</v>
      </c>
      <c r="Q18" s="36">
        <v>5000</v>
      </c>
      <c r="R18" s="36">
        <v>20000</v>
      </c>
      <c r="S18" s="36">
        <v>0</v>
      </c>
      <c r="T18" s="50">
        <v>1485.6</v>
      </c>
      <c r="U18" s="50">
        <f t="shared" si="3"/>
        <v>437810.6</v>
      </c>
    </row>
    <row r="19" spans="1:21">
      <c r="A19" s="2">
        <v>15</v>
      </c>
      <c r="B19" s="1" t="s">
        <v>15</v>
      </c>
      <c r="C19" s="18">
        <v>51840</v>
      </c>
      <c r="D19" s="17">
        <v>622524.52</v>
      </c>
      <c r="E19" s="45">
        <v>622524</v>
      </c>
      <c r="F19" s="31">
        <f t="shared" si="0"/>
        <v>311040</v>
      </c>
      <c r="G19" s="31">
        <f t="shared" si="1"/>
        <v>249009.6</v>
      </c>
      <c r="H19" s="32">
        <f t="shared" si="2"/>
        <v>373514.4</v>
      </c>
      <c r="J19" s="36">
        <v>374000</v>
      </c>
      <c r="K19" s="36">
        <v>361930</v>
      </c>
      <c r="L19" s="31"/>
      <c r="M19" s="36">
        <v>90000</v>
      </c>
      <c r="N19" s="36">
        <v>33000</v>
      </c>
      <c r="O19" s="36">
        <v>30000</v>
      </c>
      <c r="P19" s="36">
        <v>10000</v>
      </c>
      <c r="Q19" s="36">
        <v>33000</v>
      </c>
      <c r="R19" s="36">
        <v>20000</v>
      </c>
      <c r="S19" s="36">
        <v>30000</v>
      </c>
      <c r="T19" s="50">
        <v>14856</v>
      </c>
      <c r="U19" s="50">
        <f t="shared" si="3"/>
        <v>996786</v>
      </c>
    </row>
    <row r="20" spans="1:21">
      <c r="A20" s="2">
        <v>16</v>
      </c>
      <c r="B20" s="1" t="s">
        <v>9</v>
      </c>
      <c r="C20" s="18">
        <v>25488</v>
      </c>
      <c r="D20" s="17">
        <v>306074.56</v>
      </c>
      <c r="E20" s="45">
        <v>306074</v>
      </c>
      <c r="F20" s="31">
        <f t="shared" si="0"/>
        <v>152928</v>
      </c>
      <c r="G20" s="31">
        <f t="shared" si="1"/>
        <v>122429.6</v>
      </c>
      <c r="H20" s="32">
        <f t="shared" si="2"/>
        <v>183644.4</v>
      </c>
      <c r="J20" s="36">
        <v>184000</v>
      </c>
      <c r="K20" s="36">
        <v>170025</v>
      </c>
      <c r="L20" s="31"/>
      <c r="M20" s="36">
        <v>90000</v>
      </c>
      <c r="N20" s="36">
        <v>36000</v>
      </c>
      <c r="O20" s="36">
        <v>30000</v>
      </c>
      <c r="P20" s="36">
        <v>10000</v>
      </c>
      <c r="Q20" s="36">
        <v>8000</v>
      </c>
      <c r="R20" s="36">
        <v>20000</v>
      </c>
      <c r="S20" s="36">
        <v>0</v>
      </c>
      <c r="T20" s="50">
        <v>2971.2</v>
      </c>
      <c r="U20" s="50">
        <f t="shared" si="3"/>
        <v>550996.19999999995</v>
      </c>
    </row>
    <row r="21" spans="1:21">
      <c r="A21" s="2">
        <v>17</v>
      </c>
      <c r="B21" s="1" t="s">
        <v>10</v>
      </c>
      <c r="C21" s="18">
        <v>9804</v>
      </c>
      <c r="D21" s="17">
        <v>117732.09</v>
      </c>
      <c r="E21" s="45">
        <v>117739</v>
      </c>
      <c r="F21" s="31">
        <f t="shared" si="0"/>
        <v>58824</v>
      </c>
      <c r="G21" s="31">
        <f t="shared" si="1"/>
        <v>47095.6</v>
      </c>
      <c r="H21" s="32">
        <f t="shared" si="2"/>
        <v>70643.399999999994</v>
      </c>
      <c r="J21" s="36">
        <v>72968</v>
      </c>
      <c r="K21" s="36">
        <v>54115</v>
      </c>
      <c r="L21" s="31"/>
      <c r="M21" s="36">
        <v>60000</v>
      </c>
      <c r="N21" s="36">
        <v>15000</v>
      </c>
      <c r="O21" s="36">
        <v>30000</v>
      </c>
      <c r="P21" s="36">
        <v>10000</v>
      </c>
      <c r="Q21" s="36">
        <v>5000</v>
      </c>
      <c r="R21" s="36">
        <v>20000</v>
      </c>
      <c r="S21" s="36">
        <v>0</v>
      </c>
      <c r="T21" s="50">
        <v>0</v>
      </c>
      <c r="U21" s="50">
        <f t="shared" si="3"/>
        <v>267083</v>
      </c>
    </row>
    <row r="22" spans="1:21">
      <c r="A22" s="35">
        <v>18</v>
      </c>
      <c r="B22" s="1" t="s">
        <v>51</v>
      </c>
      <c r="C22" s="18"/>
      <c r="D22" s="17"/>
      <c r="E22" s="45">
        <v>0</v>
      </c>
      <c r="F22" s="31"/>
      <c r="G22" s="31">
        <f>+E22*40/100</f>
        <v>0</v>
      </c>
      <c r="H22" s="32">
        <f>+E22-G22</f>
        <v>0</v>
      </c>
      <c r="J22" s="36">
        <v>0</v>
      </c>
      <c r="K22" s="36"/>
      <c r="L22" s="31"/>
      <c r="M22" s="36"/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50">
        <v>7428</v>
      </c>
      <c r="U22" s="50">
        <f t="shared" si="3"/>
        <v>7428</v>
      </c>
    </row>
    <row r="23" spans="1:21">
      <c r="A23" s="35">
        <v>19</v>
      </c>
      <c r="B23" s="1" t="s">
        <v>52</v>
      </c>
      <c r="C23" s="18"/>
      <c r="D23" s="17"/>
      <c r="E23" s="45">
        <v>0</v>
      </c>
      <c r="F23" s="31"/>
      <c r="G23" s="31"/>
      <c r="H23" s="32"/>
      <c r="J23" s="36">
        <v>0</v>
      </c>
      <c r="K23" s="36"/>
      <c r="L23" s="31"/>
      <c r="M23" s="36"/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50">
        <v>22284</v>
      </c>
      <c r="U23" s="50">
        <f t="shared" si="3"/>
        <v>22284</v>
      </c>
    </row>
    <row r="24" spans="1:21">
      <c r="A24" s="35">
        <v>20</v>
      </c>
      <c r="B24" s="1" t="s">
        <v>53</v>
      </c>
      <c r="C24" s="18"/>
      <c r="D24" s="17"/>
      <c r="E24" s="45">
        <v>0</v>
      </c>
      <c r="F24" s="31"/>
      <c r="G24" s="31"/>
      <c r="H24" s="32"/>
      <c r="J24" s="36">
        <v>0</v>
      </c>
      <c r="K24" s="36"/>
      <c r="L24" s="31"/>
      <c r="M24" s="36"/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50">
        <v>8170.8</v>
      </c>
      <c r="U24" s="50">
        <f t="shared" si="3"/>
        <v>8170.8</v>
      </c>
    </row>
    <row r="25" spans="1:21" ht="36.75">
      <c r="A25" s="57" t="s">
        <v>16</v>
      </c>
      <c r="B25" s="57"/>
      <c r="C25" s="24">
        <f>SUM(C5:C21)</f>
        <v>834526</v>
      </c>
      <c r="D25" s="25">
        <f>SUM(D5:D21)</f>
        <v>10021468</v>
      </c>
      <c r="E25" s="46">
        <f>SUM(E5:E22)</f>
        <v>10021468</v>
      </c>
      <c r="F25" s="41">
        <f>SUM(F5:F21)</f>
        <v>5007156</v>
      </c>
      <c r="G25" s="42">
        <f>SUM(G5:G22)</f>
        <v>4008587.2000000007</v>
      </c>
      <c r="H25" s="42">
        <f t="shared" si="2"/>
        <v>6012880.7999999989</v>
      </c>
      <c r="I25" s="43">
        <f>+H25+G25</f>
        <v>10021468</v>
      </c>
      <c r="J25" s="44">
        <f>SUM(J5:J24)</f>
        <v>6021468</v>
      </c>
      <c r="K25" s="47">
        <f t="shared" ref="K25:L25" si="4">SUM(K5:K21)</f>
        <v>5392290</v>
      </c>
      <c r="L25" s="37">
        <f t="shared" si="4"/>
        <v>0</v>
      </c>
      <c r="M25" s="47">
        <f>SUM(M5:M24)</f>
        <v>1275114</v>
      </c>
      <c r="N25" s="47">
        <f>SUM(N5:N24)</f>
        <v>627000</v>
      </c>
      <c r="O25" s="47">
        <f>SUM(O5:O21)</f>
        <v>480000</v>
      </c>
      <c r="P25" s="47">
        <f t="shared" ref="P25" si="5">SUM(P5:P21)</f>
        <v>160000</v>
      </c>
      <c r="Q25" s="47">
        <f>SUM(Q5:Q24)</f>
        <v>300000</v>
      </c>
      <c r="R25" s="47">
        <f>SUM(R5:R24)</f>
        <v>320000</v>
      </c>
      <c r="S25" s="47">
        <f>SUM(S5:S24)</f>
        <v>150000</v>
      </c>
      <c r="T25" s="49">
        <f>SUM(T5:T24)</f>
        <v>799995.59999999986</v>
      </c>
      <c r="U25" s="49">
        <f>SUM(U5:U24)</f>
        <v>15525867.6</v>
      </c>
    </row>
  </sheetData>
  <mergeCells count="18">
    <mergeCell ref="P3:P4"/>
    <mergeCell ref="Q3:Q4"/>
    <mergeCell ref="R3:S3"/>
    <mergeCell ref="T3:T4"/>
    <mergeCell ref="U3:U4"/>
    <mergeCell ref="J3:J4"/>
    <mergeCell ref="K3:K4"/>
    <mergeCell ref="L3:L4"/>
    <mergeCell ref="N3:N4"/>
    <mergeCell ref="O3:O4"/>
    <mergeCell ref="M3:M4"/>
    <mergeCell ref="G3:H4"/>
    <mergeCell ref="B1:D1"/>
    <mergeCell ref="B2:D2"/>
    <mergeCell ref="A3:A4"/>
    <mergeCell ref="A25:B25"/>
    <mergeCell ref="B3:B4"/>
    <mergeCell ref="C3:C4"/>
  </mergeCells>
  <pageMargins left="0.25" right="0.25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24"/>
  <sheetViews>
    <sheetView workbookViewId="0">
      <selection activeCell="E5" sqref="E5:E21"/>
    </sheetView>
  </sheetViews>
  <sheetFormatPr defaultRowHeight="14.25"/>
  <cols>
    <col min="1" max="1" width="13.75" customWidth="1"/>
    <col min="2" max="2" width="14.875" customWidth="1"/>
  </cols>
  <sheetData>
    <row r="5" spans="1:5">
      <c r="A5" t="s">
        <v>30</v>
      </c>
      <c r="B5" t="s">
        <v>54</v>
      </c>
      <c r="C5">
        <v>99</v>
      </c>
      <c r="D5" s="38">
        <v>99000</v>
      </c>
      <c r="E5" s="38">
        <v>10000</v>
      </c>
    </row>
    <row r="6" spans="1:5">
      <c r="A6" t="s">
        <v>31</v>
      </c>
      <c r="D6" s="38"/>
      <c r="E6" s="38"/>
    </row>
    <row r="7" spans="1:5">
      <c r="A7" t="s">
        <v>14</v>
      </c>
      <c r="B7" t="s">
        <v>14</v>
      </c>
      <c r="C7">
        <v>7</v>
      </c>
      <c r="D7" s="38">
        <v>7000</v>
      </c>
      <c r="E7" s="38">
        <v>5000</v>
      </c>
    </row>
    <row r="8" spans="1:5">
      <c r="A8" t="s">
        <v>1</v>
      </c>
      <c r="B8" t="s">
        <v>1</v>
      </c>
      <c r="C8" t="s">
        <v>55</v>
      </c>
      <c r="D8" t="s">
        <v>55</v>
      </c>
      <c r="E8" s="38">
        <v>5000</v>
      </c>
    </row>
    <row r="9" spans="1:5">
      <c r="A9" t="s">
        <v>2</v>
      </c>
      <c r="B9" t="s">
        <v>2</v>
      </c>
      <c r="C9">
        <v>5</v>
      </c>
      <c r="D9" s="38">
        <v>5000</v>
      </c>
      <c r="E9" s="38">
        <v>5000</v>
      </c>
    </row>
    <row r="10" spans="1:5">
      <c r="A10" t="s">
        <v>3</v>
      </c>
      <c r="B10" t="s">
        <v>3</v>
      </c>
      <c r="C10" s="39">
        <v>4</v>
      </c>
      <c r="D10" s="38">
        <v>4000</v>
      </c>
      <c r="E10" s="38">
        <v>5000</v>
      </c>
    </row>
    <row r="11" spans="1:5">
      <c r="A11" t="s">
        <v>4</v>
      </c>
      <c r="B11" t="s">
        <v>4</v>
      </c>
      <c r="C11">
        <v>35</v>
      </c>
      <c r="D11" s="38">
        <v>35000</v>
      </c>
      <c r="E11" s="38">
        <v>5000</v>
      </c>
    </row>
    <row r="12" spans="1:5">
      <c r="A12" t="s">
        <v>5</v>
      </c>
      <c r="B12" t="s">
        <v>5</v>
      </c>
      <c r="C12">
        <v>4</v>
      </c>
      <c r="D12" s="38">
        <v>4000</v>
      </c>
      <c r="E12" s="38">
        <v>5000</v>
      </c>
    </row>
    <row r="13" spans="1:5">
      <c r="A13" t="s">
        <v>6</v>
      </c>
      <c r="B13" t="s">
        <v>6</v>
      </c>
      <c r="C13" t="s">
        <v>55</v>
      </c>
      <c r="D13" t="s">
        <v>55</v>
      </c>
      <c r="E13" s="38">
        <v>5000</v>
      </c>
    </row>
    <row r="14" spans="1:5">
      <c r="A14" t="s">
        <v>11</v>
      </c>
      <c r="B14" t="s">
        <v>11</v>
      </c>
      <c r="C14">
        <v>6</v>
      </c>
      <c r="D14" s="38">
        <v>6000</v>
      </c>
      <c r="E14" s="38">
        <v>5000</v>
      </c>
    </row>
    <row r="15" spans="1:5">
      <c r="A15" t="s">
        <v>12</v>
      </c>
      <c r="B15" t="s">
        <v>12</v>
      </c>
      <c r="C15" t="s">
        <v>55</v>
      </c>
      <c r="D15" t="s">
        <v>55</v>
      </c>
      <c r="E15" s="38">
        <v>5000</v>
      </c>
    </row>
    <row r="16" spans="1:5">
      <c r="A16" t="s">
        <v>7</v>
      </c>
      <c r="B16" t="s">
        <v>7</v>
      </c>
      <c r="C16" s="39">
        <v>8</v>
      </c>
      <c r="D16" s="40">
        <v>8000</v>
      </c>
      <c r="E16" s="38">
        <v>5000</v>
      </c>
    </row>
    <row r="17" spans="1:5">
      <c r="A17" t="s">
        <v>8</v>
      </c>
      <c r="B17" t="s">
        <v>8</v>
      </c>
      <c r="C17">
        <v>16</v>
      </c>
      <c r="D17" s="38">
        <v>16000</v>
      </c>
      <c r="E17" s="38">
        <v>5000</v>
      </c>
    </row>
    <row r="18" spans="1:5">
      <c r="A18" t="s">
        <v>13</v>
      </c>
      <c r="B18" t="s">
        <v>13</v>
      </c>
      <c r="C18" t="s">
        <v>55</v>
      </c>
      <c r="D18" t="s">
        <v>55</v>
      </c>
      <c r="E18" s="38">
        <v>5000</v>
      </c>
    </row>
    <row r="19" spans="1:5">
      <c r="A19" t="s">
        <v>15</v>
      </c>
      <c r="B19" t="s">
        <v>15</v>
      </c>
      <c r="C19">
        <v>28</v>
      </c>
      <c r="D19" s="38">
        <v>28000</v>
      </c>
      <c r="E19" s="38">
        <v>5000</v>
      </c>
    </row>
    <row r="20" spans="1:5">
      <c r="A20" t="s">
        <v>9</v>
      </c>
      <c r="B20" t="s">
        <v>9</v>
      </c>
      <c r="C20">
        <v>3</v>
      </c>
      <c r="D20" s="38">
        <v>3000</v>
      </c>
      <c r="E20" s="38">
        <v>5000</v>
      </c>
    </row>
    <row r="21" spans="1:5">
      <c r="A21" t="s">
        <v>10</v>
      </c>
      <c r="B21" t="s">
        <v>10</v>
      </c>
      <c r="C21" t="s">
        <v>55</v>
      </c>
      <c r="D21" t="s">
        <v>55</v>
      </c>
      <c r="E21" s="38">
        <v>5000</v>
      </c>
    </row>
    <row r="22" spans="1:5">
      <c r="A22" t="s">
        <v>51</v>
      </c>
    </row>
    <row r="23" spans="1:5">
      <c r="A23" t="s">
        <v>52</v>
      </c>
    </row>
    <row r="24" spans="1:5">
      <c r="A24" t="s">
        <v>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กองทุน</vt:lpstr>
      <vt:lpstr>uc&amp;nonuc</vt:lpstr>
      <vt:lpstr>uc&amp;nonuc (แยกศูนย์เวช)</vt:lpstr>
      <vt:lpstr>PPAเตรียม</vt:lpstr>
      <vt:lpstr>สรุปจัดสรรPPA</vt:lpstr>
      <vt:lpstr>Sheet1</vt:lpstr>
    </vt:vector>
  </TitlesOfParts>
  <Company>KKD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nakarin</cp:lastModifiedBy>
  <cp:lastPrinted>2002-12-31T20:55:12Z</cp:lastPrinted>
  <dcterms:created xsi:type="dcterms:W3CDTF">2013-12-14T14:00:22Z</dcterms:created>
  <dcterms:modified xsi:type="dcterms:W3CDTF">2014-03-20T01:40:04Z</dcterms:modified>
</cp:coreProperties>
</file>